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YPE7\Documents\ADMINISTRACION\pagina sedeco\29 de nov 2023\"/>
    </mc:Choice>
  </mc:AlternateContent>
  <bookViews>
    <workbookView xWindow="0" yWindow="0" windowWidth="19200" windowHeight="6540"/>
  </bookViews>
  <sheets>
    <sheet name="tamañ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1" i="1" l="1"/>
  <c r="AS12" i="1"/>
  <c r="AS13" i="1"/>
  <c r="AS10" i="1"/>
  <c r="AR34" i="1"/>
  <c r="AQ34" i="1"/>
  <c r="AO34" i="1"/>
  <c r="AN34" i="1"/>
  <c r="AL34" i="1"/>
  <c r="AK34" i="1"/>
  <c r="AI34" i="1"/>
  <c r="AH34" i="1"/>
  <c r="AF34" i="1"/>
  <c r="AE34" i="1"/>
  <c r="AC34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AX33" i="1"/>
  <c r="AW33" i="1"/>
  <c r="AU33" i="1"/>
  <c r="AT33" i="1"/>
  <c r="AV33" i="1" s="1"/>
  <c r="AM33" i="1"/>
  <c r="W33" i="1"/>
  <c r="Q33" i="1"/>
  <c r="K33" i="1"/>
  <c r="E33" i="1"/>
  <c r="AX32" i="1"/>
  <c r="AU32" i="1"/>
  <c r="AT32" i="1"/>
  <c r="AV32" i="1" s="1"/>
  <c r="AW32" i="1" s="1"/>
  <c r="AJ32" i="1"/>
  <c r="W32" i="1"/>
  <c r="Q32" i="1"/>
  <c r="K32" i="1"/>
  <c r="E32" i="1"/>
  <c r="AX31" i="1"/>
  <c r="AV31" i="1"/>
  <c r="AW31" i="1" s="1"/>
  <c r="AU31" i="1"/>
  <c r="AT31" i="1"/>
  <c r="AP31" i="1"/>
  <c r="AA31" i="1"/>
  <c r="S31" i="1"/>
  <c r="I31" i="1"/>
  <c r="AX30" i="1"/>
  <c r="AW30" i="1"/>
  <c r="AT30" i="1"/>
  <c r="AV30" i="1" s="1"/>
  <c r="S30" i="1"/>
  <c r="Q30" i="1"/>
  <c r="M30" i="1"/>
  <c r="K30" i="1"/>
  <c r="E30" i="1"/>
  <c r="AN29" i="1"/>
  <c r="AN35" i="1" s="1"/>
  <c r="AE29" i="1"/>
  <c r="AE35" i="1" s="1"/>
  <c r="V29" i="1"/>
  <c r="AU28" i="1"/>
  <c r="AR28" i="1"/>
  <c r="AS33" i="1" s="1"/>
  <c r="AQ28" i="1"/>
  <c r="AO28" i="1"/>
  <c r="AN28" i="1"/>
  <c r="AL28" i="1"/>
  <c r="AM31" i="1" s="1"/>
  <c r="AK28" i="1"/>
  <c r="AI28" i="1"/>
  <c r="AJ33" i="1" s="1"/>
  <c r="AH28" i="1"/>
  <c r="AF28" i="1"/>
  <c r="AG32" i="1" s="1"/>
  <c r="AE28" i="1"/>
  <c r="AC28" i="1"/>
  <c r="AD31" i="1" s="1"/>
  <c r="AB28" i="1"/>
  <c r="Z28" i="1"/>
  <c r="AA33" i="1" s="1"/>
  <c r="X28" i="1"/>
  <c r="W28" i="1"/>
  <c r="V28" i="1"/>
  <c r="W31" i="1" s="1"/>
  <c r="U28" i="1"/>
  <c r="T28" i="1"/>
  <c r="U31" i="1" s="1"/>
  <c r="R28" i="1"/>
  <c r="Q28" i="1"/>
  <c r="P28" i="1"/>
  <c r="Q31" i="1" s="1"/>
  <c r="N28" i="1"/>
  <c r="O32" i="1" s="1"/>
  <c r="L28" i="1"/>
  <c r="M31" i="1" s="1"/>
  <c r="K28" i="1"/>
  <c r="J28" i="1"/>
  <c r="K31" i="1" s="1"/>
  <c r="H28" i="1"/>
  <c r="F28" i="1"/>
  <c r="E28" i="1"/>
  <c r="D28" i="1"/>
  <c r="E31" i="1" s="1"/>
  <c r="AX27" i="1"/>
  <c r="AR27" i="1"/>
  <c r="AS27" i="1" s="1"/>
  <c r="AQ27" i="1"/>
  <c r="AO27" i="1"/>
  <c r="AT27" i="1" s="1"/>
  <c r="AV27" i="1" s="1"/>
  <c r="AW27" i="1" s="1"/>
  <c r="AN27" i="1"/>
  <c r="AL27" i="1"/>
  <c r="AM27" i="1" s="1"/>
  <c r="AK27" i="1"/>
  <c r="AI27" i="1"/>
  <c r="AJ27" i="1" s="1"/>
  <c r="AH27" i="1"/>
  <c r="AF27" i="1"/>
  <c r="AG27" i="1" s="1"/>
  <c r="AE27" i="1"/>
  <c r="AC27" i="1"/>
  <c r="AD27" i="1" s="1"/>
  <c r="AB27" i="1"/>
  <c r="Z27" i="1"/>
  <c r="AA27" i="1" s="1"/>
  <c r="Y27" i="1"/>
  <c r="X27" i="1"/>
  <c r="V27" i="1"/>
  <c r="W27" i="1" s="1"/>
  <c r="T27" i="1"/>
  <c r="U27" i="1" s="1"/>
  <c r="S27" i="1"/>
  <c r="R27" i="1"/>
  <c r="Q27" i="1"/>
  <c r="P27" i="1"/>
  <c r="N27" i="1"/>
  <c r="O27" i="1" s="1"/>
  <c r="M27" i="1"/>
  <c r="L27" i="1"/>
  <c r="J27" i="1"/>
  <c r="K27" i="1" s="1"/>
  <c r="H27" i="1"/>
  <c r="I27" i="1" s="1"/>
  <c r="G27" i="1"/>
  <c r="F27" i="1"/>
  <c r="D27" i="1"/>
  <c r="E27" i="1" s="1"/>
  <c r="AW26" i="1"/>
  <c r="AT26" i="1"/>
  <c r="AV26" i="1" s="1"/>
  <c r="AS26" i="1"/>
  <c r="AR26" i="1"/>
  <c r="AQ26" i="1"/>
  <c r="AP26" i="1"/>
  <c r="AO26" i="1"/>
  <c r="AU26" i="1" s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X26" i="1"/>
  <c r="Y26" i="1" s="1"/>
  <c r="V26" i="1"/>
  <c r="W26" i="1" s="1"/>
  <c r="U26" i="1"/>
  <c r="T26" i="1"/>
  <c r="R26" i="1"/>
  <c r="S26" i="1" s="1"/>
  <c r="P26" i="1"/>
  <c r="Q26" i="1" s="1"/>
  <c r="O26" i="1"/>
  <c r="N26" i="1"/>
  <c r="M26" i="1"/>
  <c r="L26" i="1"/>
  <c r="J26" i="1"/>
  <c r="K26" i="1" s="1"/>
  <c r="I26" i="1"/>
  <c r="H26" i="1"/>
  <c r="F26" i="1"/>
  <c r="G26" i="1" s="1"/>
  <c r="D26" i="1"/>
  <c r="E26" i="1" s="1"/>
  <c r="AV25" i="1"/>
  <c r="AW25" i="1" s="1"/>
  <c r="AT25" i="1"/>
  <c r="AS25" i="1"/>
  <c r="AR25" i="1"/>
  <c r="AQ25" i="1"/>
  <c r="AQ29" i="1" s="1"/>
  <c r="AP25" i="1"/>
  <c r="AO25" i="1"/>
  <c r="AN25" i="1"/>
  <c r="AM25" i="1"/>
  <c r="AL25" i="1"/>
  <c r="AK25" i="1"/>
  <c r="AJ25" i="1"/>
  <c r="AI25" i="1"/>
  <c r="AH25" i="1"/>
  <c r="AH29" i="1" s="1"/>
  <c r="AH35" i="1" s="1"/>
  <c r="AG25" i="1"/>
  <c r="AF25" i="1"/>
  <c r="AE25" i="1"/>
  <c r="AD25" i="1"/>
  <c r="AC25" i="1"/>
  <c r="AB25" i="1"/>
  <c r="AA25" i="1"/>
  <c r="Z25" i="1"/>
  <c r="X25" i="1"/>
  <c r="V25" i="1"/>
  <c r="W25" i="1" s="1"/>
  <c r="U25" i="1"/>
  <c r="T25" i="1"/>
  <c r="R25" i="1"/>
  <c r="S25" i="1" s="1"/>
  <c r="P25" i="1"/>
  <c r="O25" i="1"/>
  <c r="N25" i="1"/>
  <c r="L25" i="1"/>
  <c r="L29" i="1" s="1"/>
  <c r="L35" i="1" s="1"/>
  <c r="M35" i="1" s="1"/>
  <c r="J25" i="1"/>
  <c r="I25" i="1"/>
  <c r="H25" i="1"/>
  <c r="G25" i="1"/>
  <c r="F25" i="1"/>
  <c r="F29" i="1" s="1"/>
  <c r="G29" i="1" s="1"/>
  <c r="D25" i="1"/>
  <c r="E25" i="1" s="1"/>
  <c r="AX24" i="1"/>
  <c r="AR24" i="1"/>
  <c r="AQ24" i="1"/>
  <c r="AO24" i="1"/>
  <c r="AU24" i="1" s="1"/>
  <c r="AN24" i="1"/>
  <c r="AL24" i="1"/>
  <c r="AK24" i="1"/>
  <c r="AI24" i="1"/>
  <c r="AH24" i="1"/>
  <c r="AF24" i="1"/>
  <c r="AE24" i="1"/>
  <c r="AC24" i="1"/>
  <c r="AB24" i="1"/>
  <c r="Z24" i="1"/>
  <c r="X24" i="1"/>
  <c r="W24" i="1"/>
  <c r="V24" i="1"/>
  <c r="T24" i="1"/>
  <c r="R24" i="1"/>
  <c r="P24" i="1"/>
  <c r="N24" i="1"/>
  <c r="L24" i="1"/>
  <c r="M24" i="1" s="1"/>
  <c r="J24" i="1"/>
  <c r="I24" i="1"/>
  <c r="H24" i="1"/>
  <c r="F24" i="1"/>
  <c r="G24" i="1" s="1"/>
  <c r="E24" i="1"/>
  <c r="D24" i="1"/>
  <c r="AX23" i="1"/>
  <c r="AW23" i="1"/>
  <c r="AU23" i="1"/>
  <c r="AT23" i="1"/>
  <c r="AV23" i="1" s="1"/>
  <c r="AS23" i="1"/>
  <c r="AP23" i="1"/>
  <c r="AM23" i="1"/>
  <c r="AJ23" i="1"/>
  <c r="AG23" i="1"/>
  <c r="AD23" i="1"/>
  <c r="AA23" i="1"/>
  <c r="Y23" i="1"/>
  <c r="W23" i="1"/>
  <c r="U23" i="1"/>
  <c r="S23" i="1"/>
  <c r="Q23" i="1"/>
  <c r="O23" i="1"/>
  <c r="M23" i="1"/>
  <c r="K23" i="1"/>
  <c r="I23" i="1"/>
  <c r="G23" i="1"/>
  <c r="E23" i="1"/>
  <c r="AX22" i="1"/>
  <c r="AU22" i="1"/>
  <c r="AT22" i="1"/>
  <c r="AV22" i="1" s="1"/>
  <c r="AW22" i="1" s="1"/>
  <c r="AS22" i="1"/>
  <c r="AP22" i="1"/>
  <c r="AM22" i="1"/>
  <c r="AJ22" i="1"/>
  <c r="AG22" i="1"/>
  <c r="AD22" i="1"/>
  <c r="AA22" i="1"/>
  <c r="Y22" i="1"/>
  <c r="W22" i="1"/>
  <c r="U22" i="1"/>
  <c r="S22" i="1"/>
  <c r="Q22" i="1"/>
  <c r="O22" i="1"/>
  <c r="M22" i="1"/>
  <c r="K22" i="1"/>
  <c r="I22" i="1"/>
  <c r="G22" i="1"/>
  <c r="E22" i="1"/>
  <c r="AX21" i="1"/>
  <c r="AV21" i="1"/>
  <c r="AW21" i="1" s="1"/>
  <c r="AU21" i="1"/>
  <c r="AT21" i="1"/>
  <c r="AS21" i="1"/>
  <c r="AP21" i="1"/>
  <c r="AM21" i="1"/>
  <c r="AJ21" i="1"/>
  <c r="AG21" i="1"/>
  <c r="AD21" i="1"/>
  <c r="AA21" i="1"/>
  <c r="Y21" i="1"/>
  <c r="W21" i="1"/>
  <c r="U21" i="1"/>
  <c r="S21" i="1"/>
  <c r="Q21" i="1"/>
  <c r="O21" i="1"/>
  <c r="M21" i="1"/>
  <c r="K21" i="1"/>
  <c r="I21" i="1"/>
  <c r="G21" i="1"/>
  <c r="E21" i="1"/>
  <c r="AX20" i="1"/>
  <c r="AU20" i="1"/>
  <c r="AT20" i="1"/>
  <c r="AV20" i="1" s="1"/>
  <c r="AW20" i="1" s="1"/>
  <c r="AP20" i="1"/>
  <c r="AM20" i="1"/>
  <c r="AJ20" i="1"/>
  <c r="AG20" i="1"/>
  <c r="AD20" i="1"/>
  <c r="AA20" i="1"/>
  <c r="Y20" i="1"/>
  <c r="W20" i="1"/>
  <c r="U20" i="1"/>
  <c r="S20" i="1"/>
  <c r="Q20" i="1"/>
  <c r="O20" i="1"/>
  <c r="M20" i="1"/>
  <c r="K20" i="1"/>
  <c r="I20" i="1"/>
  <c r="G20" i="1"/>
  <c r="E20" i="1"/>
  <c r="AX19" i="1"/>
  <c r="AR19" i="1"/>
  <c r="AQ19" i="1"/>
  <c r="AO19" i="1"/>
  <c r="AU19" i="1" s="1"/>
  <c r="AN19" i="1"/>
  <c r="AL19" i="1"/>
  <c r="AK19" i="1"/>
  <c r="AI19" i="1"/>
  <c r="AH19" i="1"/>
  <c r="AF19" i="1"/>
  <c r="AE19" i="1"/>
  <c r="AC19" i="1"/>
  <c r="AB19" i="1"/>
  <c r="Z19" i="1"/>
  <c r="X19" i="1"/>
  <c r="W19" i="1"/>
  <c r="V19" i="1"/>
  <c r="T19" i="1"/>
  <c r="R19" i="1"/>
  <c r="P19" i="1"/>
  <c r="N19" i="1"/>
  <c r="L19" i="1"/>
  <c r="M19" i="1" s="1"/>
  <c r="J19" i="1"/>
  <c r="I19" i="1"/>
  <c r="H19" i="1"/>
  <c r="F19" i="1"/>
  <c r="G19" i="1" s="1"/>
  <c r="E19" i="1"/>
  <c r="D19" i="1"/>
  <c r="AX18" i="1"/>
  <c r="AW18" i="1"/>
  <c r="AU18" i="1"/>
  <c r="AT18" i="1"/>
  <c r="AV18" i="1" s="1"/>
  <c r="AS18" i="1"/>
  <c r="AP18" i="1"/>
  <c r="AM18" i="1"/>
  <c r="AJ18" i="1"/>
  <c r="AG18" i="1"/>
  <c r="AD18" i="1"/>
  <c r="AA18" i="1"/>
  <c r="Y18" i="1"/>
  <c r="W18" i="1"/>
  <c r="U18" i="1"/>
  <c r="S18" i="1"/>
  <c r="Q18" i="1"/>
  <c r="O18" i="1"/>
  <c r="M18" i="1"/>
  <c r="K18" i="1"/>
  <c r="I18" i="1"/>
  <c r="G18" i="1"/>
  <c r="E18" i="1"/>
  <c r="AX17" i="1"/>
  <c r="AU17" i="1"/>
  <c r="AT17" i="1"/>
  <c r="AV17" i="1" s="1"/>
  <c r="AW17" i="1" s="1"/>
  <c r="AS17" i="1"/>
  <c r="AP17" i="1"/>
  <c r="AM17" i="1"/>
  <c r="AJ17" i="1"/>
  <c r="AG17" i="1"/>
  <c r="AD17" i="1"/>
  <c r="AA17" i="1"/>
  <c r="Y17" i="1"/>
  <c r="W17" i="1"/>
  <c r="U17" i="1"/>
  <c r="S17" i="1"/>
  <c r="Q17" i="1"/>
  <c r="O17" i="1"/>
  <c r="M17" i="1"/>
  <c r="K17" i="1"/>
  <c r="I17" i="1"/>
  <c r="G17" i="1"/>
  <c r="E17" i="1"/>
  <c r="AX16" i="1"/>
  <c r="AV16" i="1"/>
  <c r="AW16" i="1" s="1"/>
  <c r="AU16" i="1"/>
  <c r="AT16" i="1"/>
  <c r="AS16" i="1"/>
  <c r="AP16" i="1"/>
  <c r="AM16" i="1"/>
  <c r="AJ16" i="1"/>
  <c r="AG16" i="1"/>
  <c r="AD16" i="1"/>
  <c r="AA16" i="1"/>
  <c r="Y16" i="1"/>
  <c r="W16" i="1"/>
  <c r="U16" i="1"/>
  <c r="S16" i="1"/>
  <c r="Q16" i="1"/>
  <c r="O16" i="1"/>
  <c r="M16" i="1"/>
  <c r="K16" i="1"/>
  <c r="I16" i="1"/>
  <c r="G16" i="1"/>
  <c r="E16" i="1"/>
  <c r="AX15" i="1"/>
  <c r="AU15" i="1"/>
  <c r="AT15" i="1"/>
  <c r="AV15" i="1" s="1"/>
  <c r="AW15" i="1" s="1"/>
  <c r="AS15" i="1"/>
  <c r="AP15" i="1"/>
  <c r="AM15" i="1"/>
  <c r="AJ15" i="1"/>
  <c r="AG15" i="1"/>
  <c r="AD15" i="1"/>
  <c r="AA15" i="1"/>
  <c r="Y15" i="1"/>
  <c r="W15" i="1"/>
  <c r="U15" i="1"/>
  <c r="S15" i="1"/>
  <c r="Q15" i="1"/>
  <c r="O15" i="1"/>
  <c r="M15" i="1"/>
  <c r="K15" i="1"/>
  <c r="I15" i="1"/>
  <c r="G15" i="1"/>
  <c r="E15" i="1"/>
  <c r="AT14" i="1"/>
  <c r="AV14" i="1" s="1"/>
  <c r="AW14" i="1" s="1"/>
  <c r="AR14" i="1"/>
  <c r="AX14" i="1" s="1"/>
  <c r="AQ14" i="1"/>
  <c r="AO14" i="1"/>
  <c r="AU14" i="1" s="1"/>
  <c r="AN14" i="1"/>
  <c r="AL14" i="1"/>
  <c r="AK14" i="1"/>
  <c r="AI14" i="1"/>
  <c r="AH14" i="1"/>
  <c r="AF14" i="1"/>
  <c r="AE14" i="1"/>
  <c r="AC14" i="1"/>
  <c r="AB14" i="1"/>
  <c r="Z14" i="1"/>
  <c r="X14" i="1"/>
  <c r="V14" i="1"/>
  <c r="W14" i="1" s="1"/>
  <c r="T14" i="1"/>
  <c r="R14" i="1"/>
  <c r="P14" i="1"/>
  <c r="N14" i="1"/>
  <c r="M14" i="1"/>
  <c r="L14" i="1"/>
  <c r="J14" i="1"/>
  <c r="I14" i="1"/>
  <c r="H14" i="1"/>
  <c r="G14" i="1"/>
  <c r="F14" i="1"/>
  <c r="D14" i="1"/>
  <c r="E14" i="1" s="1"/>
  <c r="AX13" i="1"/>
  <c r="AV13" i="1"/>
  <c r="AW13" i="1" s="1"/>
  <c r="AU13" i="1"/>
  <c r="AT13" i="1"/>
  <c r="AP13" i="1"/>
  <c r="AM13" i="1"/>
  <c r="AJ13" i="1"/>
  <c r="AG13" i="1"/>
  <c r="AD13" i="1"/>
  <c r="AA13" i="1"/>
  <c r="Y13" i="1"/>
  <c r="W13" i="1"/>
  <c r="U13" i="1"/>
  <c r="S13" i="1"/>
  <c r="Q13" i="1"/>
  <c r="O13" i="1"/>
  <c r="M13" i="1"/>
  <c r="K13" i="1"/>
  <c r="I13" i="1"/>
  <c r="G13" i="1"/>
  <c r="E13" i="1"/>
  <c r="AX12" i="1"/>
  <c r="AU12" i="1"/>
  <c r="AT12" i="1"/>
  <c r="AV12" i="1" s="1"/>
  <c r="AW12" i="1" s="1"/>
  <c r="AP12" i="1"/>
  <c r="AM12" i="1"/>
  <c r="AJ12" i="1"/>
  <c r="AG12" i="1"/>
  <c r="AD12" i="1"/>
  <c r="AA12" i="1"/>
  <c r="Y12" i="1"/>
  <c r="W12" i="1"/>
  <c r="U12" i="1"/>
  <c r="S12" i="1"/>
  <c r="Q12" i="1"/>
  <c r="O12" i="1"/>
  <c r="M12" i="1"/>
  <c r="K12" i="1"/>
  <c r="I12" i="1"/>
  <c r="G12" i="1"/>
  <c r="E12" i="1"/>
  <c r="AX11" i="1"/>
  <c r="AU11" i="1"/>
  <c r="AT11" i="1"/>
  <c r="AV11" i="1" s="1"/>
  <c r="AW11" i="1" s="1"/>
  <c r="AP11" i="1"/>
  <c r="AM11" i="1"/>
  <c r="AJ11" i="1"/>
  <c r="AG11" i="1"/>
  <c r="AD11" i="1"/>
  <c r="AA11" i="1"/>
  <c r="Y11" i="1"/>
  <c r="W11" i="1"/>
  <c r="U11" i="1"/>
  <c r="S11" i="1"/>
  <c r="Q11" i="1"/>
  <c r="O11" i="1"/>
  <c r="M11" i="1"/>
  <c r="K11" i="1"/>
  <c r="I11" i="1"/>
  <c r="G11" i="1"/>
  <c r="E11" i="1"/>
  <c r="AX10" i="1"/>
  <c r="AV10" i="1"/>
  <c r="AW10" i="1" s="1"/>
  <c r="AU10" i="1"/>
  <c r="AT10" i="1"/>
  <c r="AP10" i="1"/>
  <c r="AM10" i="1"/>
  <c r="AJ10" i="1"/>
  <c r="AG10" i="1"/>
  <c r="AD10" i="1"/>
  <c r="AA10" i="1"/>
  <c r="Y10" i="1"/>
  <c r="W10" i="1"/>
  <c r="U10" i="1"/>
  <c r="S10" i="1"/>
  <c r="Q10" i="1"/>
  <c r="O10" i="1"/>
  <c r="M10" i="1"/>
  <c r="K10" i="1"/>
  <c r="I10" i="1"/>
  <c r="G10" i="1"/>
  <c r="E10" i="1"/>
  <c r="K25" i="1" l="1"/>
  <c r="J29" i="1"/>
  <c r="Y19" i="1"/>
  <c r="Y24" i="1"/>
  <c r="X29" i="1"/>
  <c r="Y25" i="1"/>
  <c r="AB29" i="1"/>
  <c r="AB35" i="1" s="1"/>
  <c r="AK29" i="1"/>
  <c r="AK35" i="1" s="1"/>
  <c r="G32" i="1"/>
  <c r="G28" i="1"/>
  <c r="G31" i="1"/>
  <c r="G30" i="1"/>
  <c r="M29" i="1"/>
  <c r="G33" i="1"/>
  <c r="AT34" i="1"/>
  <c r="AV34" i="1" s="1"/>
  <c r="AW34" i="1" s="1"/>
  <c r="AU34" i="1"/>
  <c r="AP27" i="1"/>
  <c r="AU27" i="1"/>
  <c r="O33" i="1"/>
  <c r="O30" i="1"/>
  <c r="O31" i="1"/>
  <c r="O28" i="1"/>
  <c r="W29" i="1"/>
  <c r="V35" i="1"/>
  <c r="W35" i="1" s="1"/>
  <c r="W34" i="1"/>
  <c r="AX34" i="1"/>
  <c r="AT19" i="1"/>
  <c r="AV19" i="1" s="1"/>
  <c r="AW19" i="1" s="1"/>
  <c r="AT24" i="1"/>
  <c r="AV24" i="1" s="1"/>
  <c r="AW24" i="1" s="1"/>
  <c r="M25" i="1"/>
  <c r="P29" i="1"/>
  <c r="Q25" i="1"/>
  <c r="Y32" i="1"/>
  <c r="Y28" i="1"/>
  <c r="Y31" i="1"/>
  <c r="Y30" i="1"/>
  <c r="D29" i="1"/>
  <c r="R29" i="1"/>
  <c r="Y33" i="1"/>
  <c r="AD34" i="1"/>
  <c r="AM34" i="1"/>
  <c r="F35" i="1"/>
  <c r="G35" i="1" s="1"/>
  <c r="AX25" i="1"/>
  <c r="I33" i="1"/>
  <c r="I30" i="1"/>
  <c r="S32" i="1"/>
  <c r="S28" i="1"/>
  <c r="AP32" i="1"/>
  <c r="AT28" i="1"/>
  <c r="AV28" i="1" s="1"/>
  <c r="AW28" i="1" s="1"/>
  <c r="AG31" i="1"/>
  <c r="AS31" i="1"/>
  <c r="I32" i="1"/>
  <c r="AA32" i="1"/>
  <c r="AM32" i="1"/>
  <c r="S33" i="1"/>
  <c r="AD33" i="1"/>
  <c r="AP33" i="1"/>
  <c r="M34" i="1"/>
  <c r="H29" i="1"/>
  <c r="N29" i="1"/>
  <c r="T29" i="1"/>
  <c r="U24" i="1" s="1"/>
  <c r="Z29" i="1"/>
  <c r="AC29" i="1"/>
  <c r="AF29" i="1"/>
  <c r="AG34" i="1" s="1"/>
  <c r="AI29" i="1"/>
  <c r="AL29" i="1"/>
  <c r="AO29" i="1"/>
  <c r="AP34" i="1" s="1"/>
  <c r="AR29" i="1"/>
  <c r="AU25" i="1"/>
  <c r="AX26" i="1"/>
  <c r="I28" i="1"/>
  <c r="M32" i="1"/>
  <c r="M28" i="1"/>
  <c r="U33" i="1"/>
  <c r="U30" i="1"/>
  <c r="AA28" i="1"/>
  <c r="AD28" i="1"/>
  <c r="AG28" i="1"/>
  <c r="AJ28" i="1"/>
  <c r="AM28" i="1"/>
  <c r="AP28" i="1"/>
  <c r="AS28" i="1"/>
  <c r="AX28" i="1"/>
  <c r="AJ31" i="1"/>
  <c r="U32" i="1"/>
  <c r="AD32" i="1"/>
  <c r="AS32" i="1"/>
  <c r="M33" i="1"/>
  <c r="AG33" i="1"/>
  <c r="G34" i="1"/>
  <c r="Y34" i="1"/>
  <c r="AX29" i="1" l="1"/>
  <c r="AS29" i="1"/>
  <c r="AS24" i="1"/>
  <c r="AS19" i="1"/>
  <c r="AI35" i="1"/>
  <c r="AJ35" i="1" s="1"/>
  <c r="AJ14" i="1"/>
  <c r="AJ19" i="1"/>
  <c r="AJ29" i="1"/>
  <c r="AJ24" i="1"/>
  <c r="Z35" i="1"/>
  <c r="AA35" i="1" s="1"/>
  <c r="AA14" i="1"/>
  <c r="AA29" i="1"/>
  <c r="AA24" i="1"/>
  <c r="AA19" i="1"/>
  <c r="H35" i="1"/>
  <c r="I35" i="1" s="1"/>
  <c r="I29" i="1"/>
  <c r="U34" i="1"/>
  <c r="U19" i="1"/>
  <c r="AO35" i="1"/>
  <c r="AU29" i="1"/>
  <c r="AT29" i="1"/>
  <c r="AV29" i="1" s="1"/>
  <c r="AW29" i="1" s="1"/>
  <c r="AP29" i="1"/>
  <c r="AP14" i="1"/>
  <c r="AP19" i="1"/>
  <c r="AP24" i="1"/>
  <c r="AF35" i="1"/>
  <c r="AG35" i="1" s="1"/>
  <c r="AG29" i="1"/>
  <c r="AG14" i="1"/>
  <c r="AG24" i="1"/>
  <c r="AG19" i="1"/>
  <c r="R35" i="1"/>
  <c r="S35" i="1" s="1"/>
  <c r="S29" i="1"/>
  <c r="S19" i="1"/>
  <c r="AR35" i="1"/>
  <c r="I34" i="1"/>
  <c r="K29" i="1"/>
  <c r="K24" i="1"/>
  <c r="K19" i="1"/>
  <c r="J35" i="1"/>
  <c r="K35" i="1" s="1"/>
  <c r="K34" i="1"/>
  <c r="T35" i="1"/>
  <c r="U35" i="1" s="1"/>
  <c r="U29" i="1"/>
  <c r="U14" i="1"/>
  <c r="AL35" i="1"/>
  <c r="AM35" i="1" s="1"/>
  <c r="AM29" i="1"/>
  <c r="AM14" i="1"/>
  <c r="AM24" i="1"/>
  <c r="AM19" i="1"/>
  <c r="AC35" i="1"/>
  <c r="AD35" i="1" s="1"/>
  <c r="AD29" i="1"/>
  <c r="AD14" i="1"/>
  <c r="AD24" i="1"/>
  <c r="AD19" i="1"/>
  <c r="N35" i="1"/>
  <c r="O35" i="1" s="1"/>
  <c r="O29" i="1"/>
  <c r="O24" i="1"/>
  <c r="O19" i="1"/>
  <c r="O34" i="1"/>
  <c r="S34" i="1"/>
  <c r="E29" i="1"/>
  <c r="D35" i="1"/>
  <c r="E35" i="1" s="1"/>
  <c r="E34" i="1"/>
  <c r="Q29" i="1"/>
  <c r="Q34" i="1"/>
  <c r="P35" i="1"/>
  <c r="Q35" i="1" s="1"/>
  <c r="Q24" i="1"/>
  <c r="Q19" i="1"/>
  <c r="S24" i="1"/>
  <c r="AS34" i="1"/>
  <c r="AA34" i="1"/>
  <c r="Y29" i="1"/>
  <c r="X35" i="1"/>
  <c r="Y35" i="1" s="1"/>
  <c r="Y14" i="1"/>
  <c r="AJ34" i="1"/>
  <c r="O14" i="1"/>
  <c r="AS35" i="1" l="1"/>
  <c r="AS14" i="1"/>
  <c r="AX35" i="1"/>
  <c r="AT35" i="1"/>
  <c r="AV35" i="1" s="1"/>
  <c r="AW35" i="1" s="1"/>
  <c r="AU35" i="1"/>
  <c r="AP35" i="1"/>
</calcChain>
</file>

<file path=xl/sharedStrings.xml><?xml version="1.0" encoding="utf-8"?>
<sst xmlns="http://schemas.openxmlformats.org/spreadsheetml/2006/main" count="122" uniqueCount="56">
  <si>
    <t>Unidades económicas según su tamaño, noviembre 2023</t>
  </si>
  <si>
    <t>Sector/tamaño</t>
  </si>
  <si>
    <t>Noviembre 2017</t>
  </si>
  <si>
    <t>Marzo 2018</t>
  </si>
  <si>
    <t>Noviembre 2018</t>
  </si>
  <si>
    <t>Abril 2019</t>
  </si>
  <si>
    <t>Noviembre 2019</t>
  </si>
  <si>
    <t>Abril 2020</t>
  </si>
  <si>
    <t>Noviembre 2020</t>
  </si>
  <si>
    <t>Mayo 2021</t>
  </si>
  <si>
    <t>Noviembre 2021</t>
  </si>
  <si>
    <t>Mayo 2022</t>
  </si>
  <si>
    <t>Noviembre 2022</t>
  </si>
  <si>
    <t>Noviembre 2023</t>
  </si>
  <si>
    <t>Absoluta</t>
  </si>
  <si>
    <t>Real</t>
  </si>
  <si>
    <t>Nuevas Unidades</t>
  </si>
  <si>
    <t>EDOMEX/
Nacional</t>
  </si>
  <si>
    <t>Tamaño</t>
  </si>
  <si>
    <t>Sector</t>
  </si>
  <si>
    <t>Rango de número de trabajadores</t>
  </si>
  <si>
    <t>Nacional</t>
  </si>
  <si>
    <t>Part.</t>
  </si>
  <si>
    <t>Estado de México</t>
  </si>
  <si>
    <t>EDOMEX</t>
  </si>
  <si>
    <t>Nov'23-
Nov 22</t>
  </si>
  <si>
    <t>Mes</t>
  </si>
  <si>
    <t>Día</t>
  </si>
  <si>
    <t>Micro</t>
  </si>
  <si>
    <t>Primarias</t>
  </si>
  <si>
    <t>Hasta 10</t>
  </si>
  <si>
    <t>Industria</t>
  </si>
  <si>
    <t>Comercio</t>
  </si>
  <si>
    <t>Servicios</t>
  </si>
  <si>
    <t>Total micro</t>
  </si>
  <si>
    <t>Pequeña</t>
  </si>
  <si>
    <t>Desde 11 hasta 30</t>
  </si>
  <si>
    <t>Desde 11 hasta 50</t>
  </si>
  <si>
    <t>Total pequeña</t>
  </si>
  <si>
    <t>Mediana</t>
  </si>
  <si>
    <t>Desde 31 hasta 100</t>
  </si>
  <si>
    <t>Desde 51 hasta 250</t>
  </si>
  <si>
    <t>Desde 51 hasta 100</t>
  </si>
  <si>
    <t>Total mediana</t>
  </si>
  <si>
    <t>MIPyMES</t>
  </si>
  <si>
    <t>De 1 a100</t>
  </si>
  <si>
    <t>De 1 a 250</t>
  </si>
  <si>
    <t>De 1 a 100</t>
  </si>
  <si>
    <t>Total MIPyMES</t>
  </si>
  <si>
    <t>Grandes</t>
  </si>
  <si>
    <t>Más de 100</t>
  </si>
  <si>
    <t>-</t>
  </si>
  <si>
    <t>Más de 250</t>
  </si>
  <si>
    <t>Total grandes</t>
  </si>
  <si>
    <t xml:space="preserve">GRAN TOTAL </t>
  </si>
  <si>
    <t xml:space="preserve">Fuente: SEDECO. UPEIG con información del INEGI. Directorio Estadístico Nacional de Unidades Económicas (DENUE), noviembre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</si>
</sst>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b/>
      <sz val="9"/>
      <color theme="0"/>
      <name val="Montserrat"/>
    </font>
    <font>
      <sz val="9"/>
      <color theme="1"/>
      <name val="Montserrat"/>
    </font>
    <font>
      <b/>
      <sz val="16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dashed">
        <color rgb="FFD4C19C"/>
      </right>
      <top/>
      <bottom style="dashed">
        <color rgb="FFD4C19C"/>
      </bottom>
      <diagonal/>
    </border>
    <border>
      <left style="dashed">
        <color rgb="FFD4C19C"/>
      </left>
      <right style="dashed">
        <color rgb="FFD4C19C"/>
      </right>
      <top/>
      <bottom style="dashed">
        <color rgb="FFD4C19C"/>
      </bottom>
      <diagonal/>
    </border>
    <border>
      <left style="dashed">
        <color rgb="FFD4C19C"/>
      </left>
      <right/>
      <top/>
      <bottom style="dashed">
        <color rgb="FFD4C19C"/>
      </bottom>
      <diagonal/>
    </border>
    <border>
      <left/>
      <right style="dashed">
        <color rgb="FFD4C19C"/>
      </right>
      <top style="dashed">
        <color rgb="FFD4C19C"/>
      </top>
      <bottom style="dashed">
        <color rgb="FFD4C19C"/>
      </bottom>
      <diagonal/>
    </border>
    <border>
      <left style="dashed">
        <color rgb="FFD4C19C"/>
      </left>
      <right style="dashed">
        <color rgb="FFD4C19C"/>
      </right>
      <top style="dashed">
        <color rgb="FFD4C19C"/>
      </top>
      <bottom style="dashed">
        <color rgb="FFD4C19C"/>
      </bottom>
      <diagonal/>
    </border>
    <border>
      <left style="dashed">
        <color rgb="FFD4C19C"/>
      </left>
      <right/>
      <top style="dashed">
        <color rgb="FFD4C19C"/>
      </top>
      <bottom style="dashed">
        <color rgb="FFD4C19C"/>
      </bottom>
      <diagonal/>
    </border>
    <border>
      <left/>
      <right style="dashed">
        <color rgb="FFD4C19C"/>
      </right>
      <top style="dashed">
        <color rgb="FFD4C19C"/>
      </top>
      <bottom/>
      <diagonal/>
    </border>
    <border>
      <left/>
      <right style="dashed">
        <color rgb="FFD4C19C"/>
      </right>
      <top/>
      <bottom/>
      <diagonal/>
    </border>
    <border>
      <left/>
      <right/>
      <top style="dashed">
        <color rgb="FFD4C19C"/>
      </top>
      <bottom style="dashed">
        <color rgb="FFD4C19C"/>
      </bottom>
      <diagonal/>
    </border>
    <border>
      <left/>
      <right/>
      <top style="dashed">
        <color rgb="FFD4C19C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17" fontId="3" fillId="2" borderId="2" xfId="0" quotePrefix="1" applyNumberFormat="1" applyFont="1" applyFill="1" applyBorder="1" applyAlignment="1">
      <alignment horizontal="center" vertical="center" wrapText="1"/>
    </xf>
    <xf numFmtId="17" fontId="3" fillId="2" borderId="2" xfId="0" quotePrefix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7" fontId="3" fillId="2" borderId="5" xfId="3" quotePrefix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vertical="center" wrapText="1"/>
    </xf>
    <xf numFmtId="165" fontId="4" fillId="0" borderId="5" xfId="2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10" fontId="4" fillId="0" borderId="5" xfId="2" applyNumberFormat="1" applyFont="1" applyFill="1" applyBorder="1" applyAlignment="1">
      <alignment vertical="center" wrapText="1"/>
    </xf>
    <xf numFmtId="165" fontId="4" fillId="0" borderId="5" xfId="2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5" fontId="4" fillId="0" borderId="6" xfId="2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5" xfId="1" applyNumberFormat="1" applyFont="1" applyFill="1" applyBorder="1" applyAlignment="1">
      <alignment vertical="center" wrapText="1"/>
    </xf>
    <xf numFmtId="165" fontId="2" fillId="3" borderId="5" xfId="2" applyNumberFormat="1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165" fontId="2" fillId="3" borderId="5" xfId="2" applyNumberFormat="1" applyFont="1" applyFill="1" applyBorder="1" applyAlignment="1">
      <alignment vertical="center"/>
    </xf>
    <xf numFmtId="164" fontId="2" fillId="3" borderId="5" xfId="1" applyNumberFormat="1" applyFont="1" applyFill="1" applyBorder="1" applyAlignment="1">
      <alignment vertical="center"/>
    </xf>
    <xf numFmtId="165" fontId="2" fillId="3" borderId="6" xfId="2" applyNumberFormat="1" applyFont="1" applyFill="1" applyBorder="1" applyAlignment="1">
      <alignment vertical="center"/>
    </xf>
    <xf numFmtId="165" fontId="4" fillId="3" borderId="5" xfId="2" applyNumberFormat="1" applyFont="1" applyFill="1" applyBorder="1" applyAlignment="1">
      <alignment vertical="center"/>
    </xf>
    <xf numFmtId="164" fontId="4" fillId="3" borderId="5" xfId="1" applyNumberFormat="1" applyFont="1" applyFill="1" applyBorder="1" applyAlignment="1">
      <alignment vertical="center"/>
    </xf>
    <xf numFmtId="165" fontId="4" fillId="3" borderId="6" xfId="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4" borderId="0" xfId="0" applyFill="1"/>
    <xf numFmtId="0" fontId="5" fillId="4" borderId="0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9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47</xdr:col>
      <xdr:colOff>484295</xdr:colOff>
      <xdr:row>5</xdr:row>
      <xdr:rowOff>73830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0395" cy="994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tabSelected="1" zoomScale="70" zoomScaleNormal="70" workbookViewId="0">
      <selection activeCell="AZ7" sqref="AZ7"/>
    </sheetView>
  </sheetViews>
  <sheetFormatPr baseColWidth="10" defaultRowHeight="14.5" x14ac:dyDescent="0.35"/>
  <cols>
    <col min="2" max="2" width="15.90625" customWidth="1"/>
    <col min="3" max="3" width="17.36328125" customWidth="1"/>
    <col min="4" max="42" width="0" hidden="1" customWidth="1"/>
    <col min="50" max="50" width="13.54296875" customWidth="1"/>
  </cols>
  <sheetData>
    <row r="1" spans="1:50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0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</row>
    <row r="3" spans="1:50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</row>
    <row r="4" spans="1:50" x14ac:dyDescent="0.3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x14ac:dyDescent="0.3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x14ac:dyDescent="0.3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</row>
    <row r="7" spans="1:50" ht="24" x14ac:dyDescent="0.3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x14ac:dyDescent="0.35">
      <c r="A8" s="1" t="s">
        <v>1</v>
      </c>
      <c r="B8" s="2"/>
      <c r="C8" s="2"/>
      <c r="D8" s="3" t="s">
        <v>2</v>
      </c>
      <c r="E8" s="2"/>
      <c r="F8" s="2"/>
      <c r="G8" s="2"/>
      <c r="H8" s="2" t="s">
        <v>3</v>
      </c>
      <c r="I8" s="2"/>
      <c r="J8" s="2"/>
      <c r="K8" s="2"/>
      <c r="L8" s="2" t="s">
        <v>4</v>
      </c>
      <c r="M8" s="2"/>
      <c r="N8" s="2"/>
      <c r="O8" s="2"/>
      <c r="P8" s="2" t="s">
        <v>5</v>
      </c>
      <c r="Q8" s="2"/>
      <c r="R8" s="2"/>
      <c r="S8" s="2"/>
      <c r="T8" s="4" t="s">
        <v>6</v>
      </c>
      <c r="U8" s="2"/>
      <c r="V8" s="2"/>
      <c r="W8" s="2"/>
      <c r="X8" s="4" t="s">
        <v>7</v>
      </c>
      <c r="Y8" s="2"/>
      <c r="Z8" s="2"/>
      <c r="AA8" s="2"/>
      <c r="AB8" s="4" t="s">
        <v>8</v>
      </c>
      <c r="AC8" s="2"/>
      <c r="AD8" s="2"/>
      <c r="AE8" s="4" t="s">
        <v>9</v>
      </c>
      <c r="AF8" s="2"/>
      <c r="AG8" s="2"/>
      <c r="AH8" s="4" t="s">
        <v>10</v>
      </c>
      <c r="AI8" s="2"/>
      <c r="AJ8" s="2"/>
      <c r="AK8" s="4" t="s">
        <v>11</v>
      </c>
      <c r="AL8" s="2"/>
      <c r="AM8" s="2"/>
      <c r="AN8" s="4" t="s">
        <v>12</v>
      </c>
      <c r="AO8" s="2"/>
      <c r="AP8" s="2"/>
      <c r="AQ8" s="4" t="s">
        <v>13</v>
      </c>
      <c r="AR8" s="2"/>
      <c r="AS8" s="2"/>
      <c r="AT8" s="5" t="s">
        <v>14</v>
      </c>
      <c r="AU8" s="5" t="s">
        <v>15</v>
      </c>
      <c r="AV8" s="2" t="s">
        <v>16</v>
      </c>
      <c r="AW8" s="2"/>
      <c r="AX8" s="6" t="s">
        <v>17</v>
      </c>
    </row>
    <row r="9" spans="1:50" ht="56" x14ac:dyDescent="0.35">
      <c r="A9" s="7" t="s">
        <v>18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22</v>
      </c>
      <c r="H9" s="8" t="s">
        <v>21</v>
      </c>
      <c r="I9" s="8" t="s">
        <v>22</v>
      </c>
      <c r="J9" s="8" t="s">
        <v>23</v>
      </c>
      <c r="K9" s="8" t="s">
        <v>22</v>
      </c>
      <c r="L9" s="8" t="s">
        <v>21</v>
      </c>
      <c r="M9" s="8" t="s">
        <v>22</v>
      </c>
      <c r="N9" s="8" t="s">
        <v>23</v>
      </c>
      <c r="O9" s="8" t="s">
        <v>22</v>
      </c>
      <c r="P9" s="8" t="s">
        <v>21</v>
      </c>
      <c r="Q9" s="8" t="s">
        <v>22</v>
      </c>
      <c r="R9" s="8" t="s">
        <v>23</v>
      </c>
      <c r="S9" s="8" t="s">
        <v>22</v>
      </c>
      <c r="T9" s="9" t="s">
        <v>21</v>
      </c>
      <c r="U9" s="8" t="s">
        <v>22</v>
      </c>
      <c r="V9" s="9" t="s">
        <v>23</v>
      </c>
      <c r="W9" s="8" t="s">
        <v>22</v>
      </c>
      <c r="X9" s="9" t="s">
        <v>21</v>
      </c>
      <c r="Y9" s="8" t="s">
        <v>22</v>
      </c>
      <c r="Z9" s="9" t="s">
        <v>23</v>
      </c>
      <c r="AA9" s="8" t="s">
        <v>22</v>
      </c>
      <c r="AB9" s="9" t="s">
        <v>21</v>
      </c>
      <c r="AC9" s="10" t="s">
        <v>24</v>
      </c>
      <c r="AD9" s="10"/>
      <c r="AE9" s="9" t="s">
        <v>21</v>
      </c>
      <c r="AF9" s="10" t="s">
        <v>24</v>
      </c>
      <c r="AG9" s="10"/>
      <c r="AH9" s="9" t="s">
        <v>21</v>
      </c>
      <c r="AI9" s="10" t="s">
        <v>24</v>
      </c>
      <c r="AJ9" s="10"/>
      <c r="AK9" s="9" t="s">
        <v>21</v>
      </c>
      <c r="AL9" s="10" t="s">
        <v>24</v>
      </c>
      <c r="AM9" s="10"/>
      <c r="AN9" s="9" t="s">
        <v>21</v>
      </c>
      <c r="AO9" s="10" t="s">
        <v>24</v>
      </c>
      <c r="AP9" s="10"/>
      <c r="AQ9" s="9" t="s">
        <v>21</v>
      </c>
      <c r="AR9" s="10" t="s">
        <v>24</v>
      </c>
      <c r="AS9" s="10"/>
      <c r="AT9" s="11" t="s">
        <v>25</v>
      </c>
      <c r="AU9" s="11"/>
      <c r="AV9" s="8" t="s">
        <v>26</v>
      </c>
      <c r="AW9" s="8" t="s">
        <v>27</v>
      </c>
      <c r="AX9" s="12"/>
    </row>
    <row r="10" spans="1:50" x14ac:dyDescent="0.35">
      <c r="A10" s="13" t="s">
        <v>28</v>
      </c>
      <c r="B10" s="14" t="s">
        <v>29</v>
      </c>
      <c r="C10" s="14" t="s">
        <v>30</v>
      </c>
      <c r="D10" s="15">
        <v>17170</v>
      </c>
      <c r="E10" s="16">
        <f>+(D10/D$8)</f>
        <v>0.39893122676579923</v>
      </c>
      <c r="F10" s="15">
        <v>214</v>
      </c>
      <c r="G10" s="16" t="e">
        <f>+(F10/F$8)</f>
        <v>#DIV/0!</v>
      </c>
      <c r="H10" s="15">
        <v>17176</v>
      </c>
      <c r="I10" s="16">
        <f>+(H10/H$8)</f>
        <v>0.39796107506950879</v>
      </c>
      <c r="J10" s="17">
        <v>214</v>
      </c>
      <c r="K10" s="16" t="e">
        <f>+(J10/J$8)</f>
        <v>#DIV/0!</v>
      </c>
      <c r="L10" s="18">
        <v>17174</v>
      </c>
      <c r="M10" s="16">
        <f>+(L10/L$8)</f>
        <v>0.39566870176246977</v>
      </c>
      <c r="N10" s="18">
        <v>214</v>
      </c>
      <c r="O10" s="16" t="e">
        <f>+(N10/N$8)</f>
        <v>#DIV/0!</v>
      </c>
      <c r="P10" s="18">
        <v>17585</v>
      </c>
      <c r="Q10" s="16">
        <f>+(P10/P$8)</f>
        <v>0.40373312517219212</v>
      </c>
      <c r="R10" s="18">
        <v>218</v>
      </c>
      <c r="S10" s="16" t="e">
        <f>+(R10/R$8)</f>
        <v>#DIV/0!</v>
      </c>
      <c r="T10" s="15">
        <v>17659</v>
      </c>
      <c r="U10" s="16">
        <f>+(T10/T$8)</f>
        <v>0.40344985149645879</v>
      </c>
      <c r="V10" s="15">
        <v>435</v>
      </c>
      <c r="W10" s="16" t="e">
        <f>+(V10/V$8)</f>
        <v>#DIV/0!</v>
      </c>
      <c r="X10" s="15">
        <v>17197</v>
      </c>
      <c r="Y10" s="16">
        <f>+(X10/X$8)</f>
        <v>0.39153499385273893</v>
      </c>
      <c r="Z10" s="15">
        <v>285</v>
      </c>
      <c r="AA10" s="16" t="e">
        <f>+(Z10/Z$8)</f>
        <v>#DIV/0!</v>
      </c>
      <c r="AB10" s="15">
        <v>17524</v>
      </c>
      <c r="AC10" s="15">
        <v>300</v>
      </c>
      <c r="AD10" s="16" t="e">
        <f>+(AC10/AC$8)</f>
        <v>#DIV/0!</v>
      </c>
      <c r="AE10" s="15">
        <v>17485</v>
      </c>
      <c r="AF10" s="15">
        <v>300</v>
      </c>
      <c r="AG10" s="16" t="e">
        <f>+(AF10/AF$8)</f>
        <v>#DIV/0!</v>
      </c>
      <c r="AH10" s="15">
        <v>17438</v>
      </c>
      <c r="AI10" s="15">
        <v>298</v>
      </c>
      <c r="AJ10" s="16" t="e">
        <f>+(AI10/AI$8)</f>
        <v>#DIV/0!</v>
      </c>
      <c r="AK10" s="15">
        <v>17426</v>
      </c>
      <c r="AL10" s="15">
        <v>298</v>
      </c>
      <c r="AM10" s="16" t="e">
        <f>+(AL10/AL$8)</f>
        <v>#DIV/0!</v>
      </c>
      <c r="AN10" s="15">
        <v>17432</v>
      </c>
      <c r="AO10" s="15">
        <v>298</v>
      </c>
      <c r="AP10" s="19" t="e">
        <f>+(AO10/AO$8)</f>
        <v>#DIV/0!</v>
      </c>
      <c r="AQ10" s="15">
        <v>17451</v>
      </c>
      <c r="AR10" s="15">
        <v>297</v>
      </c>
      <c r="AS10" s="19">
        <f>AR10/$AR$14</f>
        <v>4.4407828337577249E-4</v>
      </c>
      <c r="AT10" s="15">
        <f>+AO10-AL10</f>
        <v>0</v>
      </c>
      <c r="AU10" s="20">
        <f>+(AO10/AL10)-1</f>
        <v>0</v>
      </c>
      <c r="AV10" s="21">
        <f>+AT10/6</f>
        <v>0</v>
      </c>
      <c r="AW10" s="21">
        <f>+AV10/30</f>
        <v>0</v>
      </c>
      <c r="AX10" s="22">
        <f>+(AR10/AQ10)</f>
        <v>1.7019082001031461E-2</v>
      </c>
    </row>
    <row r="11" spans="1:50" x14ac:dyDescent="0.35">
      <c r="A11" s="23"/>
      <c r="B11" s="14" t="s">
        <v>31</v>
      </c>
      <c r="C11" s="14" t="s">
        <v>30</v>
      </c>
      <c r="D11" s="15">
        <v>519568</v>
      </c>
      <c r="E11" s="16">
        <f>+(D11/D$8)</f>
        <v>12.071747211895911</v>
      </c>
      <c r="F11" s="15">
        <v>54397</v>
      </c>
      <c r="G11" s="16" t="e">
        <f>+(F11/F$8)</f>
        <v>#DIV/0!</v>
      </c>
      <c r="H11" s="15">
        <v>519574</v>
      </c>
      <c r="I11" s="16">
        <f t="shared" ref="I11:K13" si="0">+(H11/H$8)</f>
        <v>12.038322520852642</v>
      </c>
      <c r="J11" s="17">
        <v>54398</v>
      </c>
      <c r="K11" s="16" t="e">
        <f t="shared" si="0"/>
        <v>#DIV/0!</v>
      </c>
      <c r="L11" s="18">
        <v>519566</v>
      </c>
      <c r="M11" s="16">
        <f t="shared" ref="M11:O13" si="1">+(L11/L$8)</f>
        <v>11.970187766386362</v>
      </c>
      <c r="N11" s="18">
        <v>54398</v>
      </c>
      <c r="O11" s="16" t="e">
        <f t="shared" si="1"/>
        <v>#DIV/0!</v>
      </c>
      <c r="P11" s="18">
        <v>519838</v>
      </c>
      <c r="Q11" s="16">
        <f t="shared" ref="Q11:W13" si="2">+(P11/P$8)</f>
        <v>11.934934337404721</v>
      </c>
      <c r="R11" s="18">
        <v>54408</v>
      </c>
      <c r="S11" s="16" t="e">
        <f t="shared" si="2"/>
        <v>#DIV/0!</v>
      </c>
      <c r="T11" s="15">
        <v>592396</v>
      </c>
      <c r="U11" s="16">
        <f t="shared" si="2"/>
        <v>13.534292894676719</v>
      </c>
      <c r="V11" s="15">
        <v>63196</v>
      </c>
      <c r="W11" s="16" t="e">
        <f t="shared" si="2"/>
        <v>#DIV/0!</v>
      </c>
      <c r="X11" s="15">
        <v>587116</v>
      </c>
      <c r="Y11" s="16">
        <f>+(X11/X$8)</f>
        <v>13.367241928873913</v>
      </c>
      <c r="Z11" s="15">
        <v>62577</v>
      </c>
      <c r="AA11" s="16" t="e">
        <f>+(Z11/Z$8)</f>
        <v>#DIV/0!</v>
      </c>
      <c r="AB11" s="15">
        <v>594774</v>
      </c>
      <c r="AC11" s="15">
        <v>63101</v>
      </c>
      <c r="AD11" s="16" t="e">
        <f>+(AC11/AC$8)</f>
        <v>#DIV/0!</v>
      </c>
      <c r="AE11" s="15">
        <v>593434</v>
      </c>
      <c r="AF11" s="15">
        <v>63052</v>
      </c>
      <c r="AG11" s="16" t="e">
        <f>+(AF11/AF$8)</f>
        <v>#DIV/0!</v>
      </c>
      <c r="AH11" s="15">
        <v>594846</v>
      </c>
      <c r="AI11" s="15">
        <v>63088</v>
      </c>
      <c r="AJ11" s="16" t="e">
        <f>+(AI11/AI$8)</f>
        <v>#DIV/0!</v>
      </c>
      <c r="AK11" s="15">
        <v>594688</v>
      </c>
      <c r="AL11" s="15">
        <v>63074</v>
      </c>
      <c r="AM11" s="16" t="e">
        <f>+(AL11/AL$8)</f>
        <v>#DIV/0!</v>
      </c>
      <c r="AN11" s="15">
        <v>594847</v>
      </c>
      <c r="AO11" s="15">
        <v>63092</v>
      </c>
      <c r="AP11" s="16" t="e">
        <f>+(AO11/AO$8)</f>
        <v>#DIV/0!</v>
      </c>
      <c r="AQ11" s="15">
        <v>594067</v>
      </c>
      <c r="AR11" s="15">
        <v>63159</v>
      </c>
      <c r="AS11" s="19">
        <f t="shared" ref="AS11:AS13" si="3">AR11/$AR$14</f>
        <v>9.4436162625354925E-2</v>
      </c>
      <c r="AT11" s="15">
        <f t="shared" ref="AT11:AT35" si="4">+AO11-AL11</f>
        <v>18</v>
      </c>
      <c r="AU11" s="20">
        <f t="shared" ref="AU11:AU35" si="5">+(AO11/AL11)-1</f>
        <v>2.8537907854264688E-4</v>
      </c>
      <c r="AV11" s="21">
        <f t="shared" ref="AV11:AV34" si="6">+AT11/6</f>
        <v>3</v>
      </c>
      <c r="AW11" s="21">
        <f t="shared" ref="AW11:AW35" si="7">+AV11/30</f>
        <v>0.1</v>
      </c>
      <c r="AX11" s="22">
        <f>+(AR11/AQ11)</f>
        <v>0.10631629092341437</v>
      </c>
    </row>
    <row r="12" spans="1:50" x14ac:dyDescent="0.35">
      <c r="A12" s="23"/>
      <c r="B12" s="14" t="s">
        <v>32</v>
      </c>
      <c r="C12" s="14" t="s">
        <v>30</v>
      </c>
      <c r="D12" s="15">
        <v>2193919</v>
      </c>
      <c r="E12" s="16">
        <f>+(D12/D$8)</f>
        <v>50.973954460966546</v>
      </c>
      <c r="F12" s="15">
        <v>309103</v>
      </c>
      <c r="G12" s="16" t="e">
        <f>+(F12/F$8)</f>
        <v>#DIV/0!</v>
      </c>
      <c r="H12" s="15">
        <v>2195975</v>
      </c>
      <c r="I12" s="16">
        <f t="shared" si="0"/>
        <v>50.879865616311399</v>
      </c>
      <c r="J12" s="17">
        <v>309283</v>
      </c>
      <c r="K12" s="16" t="e">
        <f t="shared" si="0"/>
        <v>#DIV/0!</v>
      </c>
      <c r="L12" s="18">
        <v>2196540</v>
      </c>
      <c r="M12" s="16">
        <f t="shared" si="1"/>
        <v>50.605690588641863</v>
      </c>
      <c r="N12" s="18">
        <v>309307</v>
      </c>
      <c r="O12" s="16" t="e">
        <f t="shared" si="1"/>
        <v>#DIV/0!</v>
      </c>
      <c r="P12" s="18">
        <v>2201095</v>
      </c>
      <c r="Q12" s="16">
        <f t="shared" si="2"/>
        <v>50.534828726237485</v>
      </c>
      <c r="R12" s="18">
        <v>309314</v>
      </c>
      <c r="S12" s="16" t="e">
        <f t="shared" si="2"/>
        <v>#DIV/0!</v>
      </c>
      <c r="T12" s="15">
        <v>2287378</v>
      </c>
      <c r="U12" s="16">
        <f t="shared" si="2"/>
        <v>52.259035869316882</v>
      </c>
      <c r="V12" s="15">
        <v>342297</v>
      </c>
      <c r="W12" s="16" t="e">
        <f t="shared" si="2"/>
        <v>#DIV/0!</v>
      </c>
      <c r="X12" s="15">
        <v>2299474</v>
      </c>
      <c r="Y12" s="16">
        <f>+(X12/X$8)</f>
        <v>52.353581348754609</v>
      </c>
      <c r="Z12" s="15">
        <v>343216</v>
      </c>
      <c r="AA12" s="16" t="e">
        <f>+(Z12/Z$8)</f>
        <v>#DIV/0!</v>
      </c>
      <c r="AB12" s="15">
        <v>2327505</v>
      </c>
      <c r="AC12" s="15">
        <v>345499</v>
      </c>
      <c r="AD12" s="16" t="e">
        <f>+(AC12/AC$8)</f>
        <v>#DIV/0!</v>
      </c>
      <c r="AE12" s="15">
        <v>2316502</v>
      </c>
      <c r="AF12" s="15">
        <v>345080</v>
      </c>
      <c r="AG12" s="16" t="e">
        <f>+(AF12/AF$8)</f>
        <v>#DIV/0!</v>
      </c>
      <c r="AH12" s="15">
        <v>2323495</v>
      </c>
      <c r="AI12" s="15">
        <v>345355</v>
      </c>
      <c r="AJ12" s="16" t="e">
        <f>+(AI12/AI$8)</f>
        <v>#DIV/0!</v>
      </c>
      <c r="AK12" s="15">
        <v>2323591</v>
      </c>
      <c r="AL12" s="15">
        <v>345352</v>
      </c>
      <c r="AM12" s="16" t="e">
        <f>+(AL12/AL$8)</f>
        <v>#DIV/0!</v>
      </c>
      <c r="AN12" s="15">
        <v>2325032</v>
      </c>
      <c r="AO12" s="15">
        <v>345470</v>
      </c>
      <c r="AP12" s="16" t="e">
        <f>+(AO12/AO$8)</f>
        <v>#DIV/0!</v>
      </c>
      <c r="AQ12" s="15">
        <v>2326422</v>
      </c>
      <c r="AR12" s="15">
        <v>345209</v>
      </c>
      <c r="AS12" s="19">
        <f t="shared" si="3"/>
        <v>0.51616101052480479</v>
      </c>
      <c r="AT12" s="15">
        <f t="shared" si="4"/>
        <v>118</v>
      </c>
      <c r="AU12" s="20">
        <f t="shared" si="5"/>
        <v>3.4168037248960559E-4</v>
      </c>
      <c r="AV12" s="21">
        <f t="shared" si="6"/>
        <v>19.666666666666668</v>
      </c>
      <c r="AW12" s="21">
        <f t="shared" si="7"/>
        <v>0.65555555555555556</v>
      </c>
      <c r="AX12" s="22">
        <f>+(AR12/AQ12)</f>
        <v>0.14838623431174566</v>
      </c>
    </row>
    <row r="13" spans="1:50" x14ac:dyDescent="0.35">
      <c r="A13" s="24"/>
      <c r="B13" s="14" t="s">
        <v>33</v>
      </c>
      <c r="C13" s="14" t="s">
        <v>30</v>
      </c>
      <c r="D13" s="15">
        <v>2000796</v>
      </c>
      <c r="E13" s="16">
        <f>+(D13/D$8)</f>
        <v>46.486895910780667</v>
      </c>
      <c r="F13" s="15">
        <v>224477</v>
      </c>
      <c r="G13" s="16" t="e">
        <f>+(F13/F$8)</f>
        <v>#DIV/0!</v>
      </c>
      <c r="H13" s="15">
        <v>2023966</v>
      </c>
      <c r="I13" s="16">
        <f t="shared" si="0"/>
        <v>46.894485634847079</v>
      </c>
      <c r="J13" s="17">
        <v>226860</v>
      </c>
      <c r="K13" s="16" t="e">
        <f t="shared" si="0"/>
        <v>#DIV/0!</v>
      </c>
      <c r="L13" s="18">
        <v>2023571</v>
      </c>
      <c r="M13" s="16">
        <f t="shared" si="1"/>
        <v>46.620688860730333</v>
      </c>
      <c r="N13" s="18">
        <v>226816</v>
      </c>
      <c r="O13" s="16" t="e">
        <f t="shared" si="1"/>
        <v>#DIV/0!</v>
      </c>
      <c r="P13" s="18">
        <v>2041453</v>
      </c>
      <c r="Q13" s="16">
        <f t="shared" si="2"/>
        <v>46.869616126366054</v>
      </c>
      <c r="R13" s="18">
        <v>228575</v>
      </c>
      <c r="S13" s="16" t="e">
        <f t="shared" si="2"/>
        <v>#DIV/0!</v>
      </c>
      <c r="T13" s="15">
        <v>2199293</v>
      </c>
      <c r="U13" s="16">
        <f t="shared" si="2"/>
        <v>50.246584418551521</v>
      </c>
      <c r="V13" s="15">
        <v>257253</v>
      </c>
      <c r="W13" s="16" t="e">
        <f t="shared" si="2"/>
        <v>#DIV/0!</v>
      </c>
      <c r="X13" s="15">
        <v>2216123</v>
      </c>
      <c r="Y13" s="16">
        <f>+(X13/X$8)</f>
        <v>50.45587632621465</v>
      </c>
      <c r="Z13" s="15">
        <v>258768</v>
      </c>
      <c r="AA13" s="16" t="e">
        <f>+(Z13/Z$8)</f>
        <v>#DIV/0!</v>
      </c>
      <c r="AB13" s="15">
        <v>2237273</v>
      </c>
      <c r="AC13" s="15">
        <v>260274</v>
      </c>
      <c r="AD13" s="16" t="e">
        <f>+(AC13/AC$8)</f>
        <v>#DIV/0!</v>
      </c>
      <c r="AE13" s="15">
        <v>2219165</v>
      </c>
      <c r="AF13" s="15">
        <v>259871</v>
      </c>
      <c r="AG13" s="16" t="e">
        <f>+(AF13/AF$8)</f>
        <v>#DIV/0!</v>
      </c>
      <c r="AH13" s="15">
        <v>2224611</v>
      </c>
      <c r="AI13" s="15">
        <v>260047</v>
      </c>
      <c r="AJ13" s="16" t="e">
        <f>+(AI13/AI$8)</f>
        <v>#DIV/0!</v>
      </c>
      <c r="AK13" s="15">
        <v>2224618</v>
      </c>
      <c r="AL13" s="15">
        <v>260049</v>
      </c>
      <c r="AM13" s="16" t="e">
        <f>+(AL13/AL$8)</f>
        <v>#DIV/0!</v>
      </c>
      <c r="AN13" s="15">
        <v>2225702</v>
      </c>
      <c r="AO13" s="15">
        <v>260165</v>
      </c>
      <c r="AP13" s="16" t="e">
        <f>+(AO13/AO$8)</f>
        <v>#DIV/0!</v>
      </c>
      <c r="AQ13" s="15">
        <v>2225084</v>
      </c>
      <c r="AR13" s="15">
        <v>260136</v>
      </c>
      <c r="AS13" s="19">
        <f t="shared" si="3"/>
        <v>0.38895874856646445</v>
      </c>
      <c r="AT13" s="15">
        <f t="shared" si="4"/>
        <v>116</v>
      </c>
      <c r="AU13" s="20">
        <f t="shared" si="5"/>
        <v>4.4606977915706558E-4</v>
      </c>
      <c r="AV13" s="21">
        <f t="shared" si="6"/>
        <v>19.333333333333332</v>
      </c>
      <c r="AW13" s="21">
        <f t="shared" si="7"/>
        <v>0.64444444444444438</v>
      </c>
      <c r="AX13" s="22">
        <f>+(AR13/AQ13)</f>
        <v>0.11691064247462118</v>
      </c>
    </row>
    <row r="14" spans="1:50" x14ac:dyDescent="0.35">
      <c r="A14" s="25" t="s">
        <v>34</v>
      </c>
      <c r="B14" s="25"/>
      <c r="C14" s="26"/>
      <c r="D14" s="27">
        <f>SUM(D10:D13)</f>
        <v>4731453</v>
      </c>
      <c r="E14" s="28">
        <f>+(D14/D$23)</f>
        <v>277.50457478005865</v>
      </c>
      <c r="F14" s="27">
        <f>SUM(F10:F13)</f>
        <v>588191</v>
      </c>
      <c r="G14" s="28">
        <f>+(F14/F$23)</f>
        <v>420.13642857142855</v>
      </c>
      <c r="H14" s="27">
        <f>SUM(H10:H13)</f>
        <v>4756691</v>
      </c>
      <c r="I14" s="28">
        <f>+(H14/H$23)</f>
        <v>278.64161443383517</v>
      </c>
      <c r="J14" s="29">
        <f>SUM(J10:J13)</f>
        <v>590755</v>
      </c>
      <c r="K14" s="28">
        <v>0.95499999999999996</v>
      </c>
      <c r="L14" s="30">
        <f>SUM(L10:L13)</f>
        <v>4756851</v>
      </c>
      <c r="M14" s="28">
        <f>+(L14/L$29)</f>
        <v>0.94155859451004864</v>
      </c>
      <c r="N14" s="30">
        <f>SUM(N10:N13)</f>
        <v>590735</v>
      </c>
      <c r="O14" s="28">
        <f>+(N14/N$29)</f>
        <v>0.95946200547674654</v>
      </c>
      <c r="P14" s="30">
        <f>SUM(P10:P13)</f>
        <v>4779971</v>
      </c>
      <c r="Q14" s="28">
        <v>0.95499999999999996</v>
      </c>
      <c r="R14" s="30">
        <f>SUM(R10:R13)</f>
        <v>592515</v>
      </c>
      <c r="S14" s="28">
        <v>0.95499999999999996</v>
      </c>
      <c r="T14" s="30">
        <f>SUM(T10:T13)</f>
        <v>5096726</v>
      </c>
      <c r="U14" s="28">
        <f>+(T14/T$29)</f>
        <v>0.94117305976724053</v>
      </c>
      <c r="V14" s="30">
        <f>SUM(V10:V13)</f>
        <v>663181</v>
      </c>
      <c r="W14" s="28">
        <f>+(V14/V$29)</f>
        <v>0.96107616949742047</v>
      </c>
      <c r="X14" s="30">
        <f>SUM(X10:X13)</f>
        <v>5119910</v>
      </c>
      <c r="Y14" s="28">
        <f>+(X14/X$29)</f>
        <v>0.93855887617331091</v>
      </c>
      <c r="Z14" s="30">
        <f>SUM(Z10:Z13)</f>
        <v>664846</v>
      </c>
      <c r="AA14" s="28">
        <f>+(Z14/Z$29)</f>
        <v>0.95923531957870434</v>
      </c>
      <c r="AB14" s="30">
        <f>SUM(AB10:AB13)</f>
        <v>5177076</v>
      </c>
      <c r="AC14" s="30">
        <f>SUM(AC10:AC13)</f>
        <v>669174</v>
      </c>
      <c r="AD14" s="28">
        <f>+(AC14/AC$29)</f>
        <v>0.95877755410526622</v>
      </c>
      <c r="AE14" s="30">
        <f>SUM(AE10:AE13)</f>
        <v>5146586</v>
      </c>
      <c r="AF14" s="30">
        <f>SUM(AF10:AF13)</f>
        <v>668303</v>
      </c>
      <c r="AG14" s="28">
        <f>+(AF14/AF$29)</f>
        <v>0.95859815510487445</v>
      </c>
      <c r="AH14" s="30">
        <f>SUM(AH10:AH13)</f>
        <v>5160390</v>
      </c>
      <c r="AI14" s="30">
        <f>SUM(AI10:AI13)</f>
        <v>668788</v>
      </c>
      <c r="AJ14" s="28">
        <f>+(AI14/AI$29)</f>
        <v>0.95862968537232141</v>
      </c>
      <c r="AK14" s="30">
        <f>SUM(AK10:AK13)</f>
        <v>5160323</v>
      </c>
      <c r="AL14" s="30">
        <f>SUM(AL10:AL13)</f>
        <v>668773</v>
      </c>
      <c r="AM14" s="28">
        <f>+(AL14/AL$29)</f>
        <v>0.958665898326854</v>
      </c>
      <c r="AN14" s="30">
        <f>SUM(AN10:AN13)</f>
        <v>5163013</v>
      </c>
      <c r="AO14" s="30">
        <f>SUM(AO10:AO13)</f>
        <v>669025</v>
      </c>
      <c r="AP14" s="28">
        <f>+(AO14/AO$29)</f>
        <v>0.95873440323521364</v>
      </c>
      <c r="AQ14" s="30">
        <f>SUM(AQ10:AQ13)</f>
        <v>5163024</v>
      </c>
      <c r="AR14" s="30">
        <f>SUM(AR10:AR13)</f>
        <v>668801</v>
      </c>
      <c r="AS14" s="28">
        <f>AR14/AR35</f>
        <v>0.95346314174759494</v>
      </c>
      <c r="AT14" s="30">
        <f t="shared" si="4"/>
        <v>252</v>
      </c>
      <c r="AU14" s="31">
        <f t="shared" si="5"/>
        <v>3.768094704781344E-4</v>
      </c>
      <c r="AV14" s="32">
        <f t="shared" si="6"/>
        <v>42</v>
      </c>
      <c r="AW14" s="32">
        <f t="shared" si="7"/>
        <v>1.4</v>
      </c>
      <c r="AX14" s="33">
        <f>AR14/AQ14</f>
        <v>0.12953668237838911</v>
      </c>
    </row>
    <row r="15" spans="1:50" x14ac:dyDescent="0.35">
      <c r="A15" s="13" t="s">
        <v>35</v>
      </c>
      <c r="B15" s="14" t="s">
        <v>29</v>
      </c>
      <c r="C15" s="14" t="s">
        <v>36</v>
      </c>
      <c r="D15" s="15">
        <v>2361</v>
      </c>
      <c r="E15" s="16">
        <f>+(D15/D$13)</f>
        <v>1.1800303479215272E-3</v>
      </c>
      <c r="F15" s="15">
        <v>18</v>
      </c>
      <c r="G15" s="16">
        <f>+(F15/F$13)</f>
        <v>8.0186388805980122E-5</v>
      </c>
      <c r="H15" s="15">
        <v>2365</v>
      </c>
      <c r="I15" s="16">
        <f>+(H15/H$13)</f>
        <v>1.1684978897866861E-3</v>
      </c>
      <c r="J15" s="17">
        <v>18</v>
      </c>
      <c r="K15" s="16">
        <f>+(J15/J$13)</f>
        <v>7.9344088865379524E-5</v>
      </c>
      <c r="L15" s="18">
        <v>2365</v>
      </c>
      <c r="M15" s="16">
        <f>+(L15/L$13)</f>
        <v>1.1687259799631443E-3</v>
      </c>
      <c r="N15" s="18">
        <v>18</v>
      </c>
      <c r="O15" s="16">
        <f>+(N15/N$13)</f>
        <v>7.9359480812641082E-5</v>
      </c>
      <c r="P15" s="18">
        <v>2519</v>
      </c>
      <c r="Q15" s="16">
        <f>+(P15/P$13)</f>
        <v>1.2339250524014023E-3</v>
      </c>
      <c r="R15" s="18">
        <v>18</v>
      </c>
      <c r="S15" s="16">
        <f>+(R15/R$13)</f>
        <v>7.8748769550475778E-5</v>
      </c>
      <c r="T15" s="15">
        <v>3013</v>
      </c>
      <c r="U15" s="16">
        <f>+(T15/T$13)</f>
        <v>1.3699857181376015E-3</v>
      </c>
      <c r="V15" s="15">
        <v>33</v>
      </c>
      <c r="W15" s="16">
        <f>+(V15/V$13)</f>
        <v>1.2827838742405338E-4</v>
      </c>
      <c r="X15" s="15">
        <v>2743</v>
      </c>
      <c r="Y15" s="16">
        <f>+(X15/X$13)</f>
        <v>1.2377471828052865E-3</v>
      </c>
      <c r="Z15" s="15">
        <v>25</v>
      </c>
      <c r="AA15" s="16">
        <f>+(Z15/Z$13)</f>
        <v>9.6611636678414648E-5</v>
      </c>
      <c r="AB15" s="15">
        <v>2838</v>
      </c>
      <c r="AC15" s="15">
        <v>17</v>
      </c>
      <c r="AD15" s="16">
        <f>+(AC15/AC$13)</f>
        <v>6.531578259833868E-5</v>
      </c>
      <c r="AE15" s="15">
        <v>2830</v>
      </c>
      <c r="AF15" s="15">
        <v>17</v>
      </c>
      <c r="AG15" s="16">
        <f>+(AF15/AF$13)</f>
        <v>6.5417072316649414E-5</v>
      </c>
      <c r="AH15" s="15">
        <v>2823</v>
      </c>
      <c r="AI15" s="15">
        <v>17</v>
      </c>
      <c r="AJ15" s="16">
        <f>+(AI15/AI$13)</f>
        <v>6.5372797994208741E-5</v>
      </c>
      <c r="AK15" s="15">
        <v>2823</v>
      </c>
      <c r="AL15" s="15">
        <v>17</v>
      </c>
      <c r="AM15" s="16">
        <f>+(AL15/AL$13)</f>
        <v>6.5372295221285213E-5</v>
      </c>
      <c r="AN15" s="15">
        <v>2824</v>
      </c>
      <c r="AO15" s="15">
        <v>17</v>
      </c>
      <c r="AP15" s="16">
        <f>+(AO15/AO$13)</f>
        <v>6.5343147617857893E-5</v>
      </c>
      <c r="AQ15" s="15">
        <v>2833</v>
      </c>
      <c r="AR15" s="15">
        <v>16</v>
      </c>
      <c r="AS15" s="16">
        <f>+(AR15/AR$13)</f>
        <v>6.1506289018052103E-5</v>
      </c>
      <c r="AT15" s="15">
        <f t="shared" si="4"/>
        <v>0</v>
      </c>
      <c r="AU15" s="20">
        <f t="shared" si="5"/>
        <v>0</v>
      </c>
      <c r="AV15" s="21">
        <f t="shared" si="6"/>
        <v>0</v>
      </c>
      <c r="AW15" s="21">
        <f t="shared" si="7"/>
        <v>0</v>
      </c>
      <c r="AX15" s="22">
        <f>+(AR15/AQ15)</f>
        <v>5.6477232615601836E-3</v>
      </c>
    </row>
    <row r="16" spans="1:50" x14ac:dyDescent="0.35">
      <c r="A16" s="23"/>
      <c r="B16" s="14" t="s">
        <v>31</v>
      </c>
      <c r="C16" s="14" t="s">
        <v>37</v>
      </c>
      <c r="D16" s="15">
        <v>33372</v>
      </c>
      <c r="E16" s="16">
        <f>+(D16/D$13)</f>
        <v>1.6679361614077598E-2</v>
      </c>
      <c r="F16" s="15">
        <v>2530</v>
      </c>
      <c r="G16" s="16">
        <f>+(F16/F$13)</f>
        <v>1.1270642426618318E-2</v>
      </c>
      <c r="H16" s="15">
        <v>33360</v>
      </c>
      <c r="I16" s="16">
        <f t="shared" ref="I16:K18" si="8">+(H16/H$13)</f>
        <v>1.6482490318513256E-2</v>
      </c>
      <c r="J16" s="17">
        <v>2530</v>
      </c>
      <c r="K16" s="16">
        <f t="shared" si="8"/>
        <v>1.1152252490522789E-2</v>
      </c>
      <c r="L16" s="18">
        <v>33357</v>
      </c>
      <c r="M16" s="16">
        <f t="shared" ref="M16:O18" si="9">+(L16/L$13)</f>
        <v>1.6484225164325839E-2</v>
      </c>
      <c r="N16" s="18">
        <v>2528</v>
      </c>
      <c r="O16" s="16">
        <f t="shared" si="9"/>
        <v>1.1145598194130926E-2</v>
      </c>
      <c r="P16" s="18">
        <v>33677</v>
      </c>
      <c r="Q16" s="16">
        <f t="shared" ref="Q16:W18" si="10">+(P16/P$13)</f>
        <v>1.649658356082653E-2</v>
      </c>
      <c r="R16" s="18">
        <v>2563</v>
      </c>
      <c r="S16" s="16">
        <f t="shared" si="10"/>
        <v>1.1212949797659412E-2</v>
      </c>
      <c r="T16" s="15">
        <v>36470</v>
      </c>
      <c r="U16" s="16">
        <f t="shared" si="10"/>
        <v>1.6582601772478701E-2</v>
      </c>
      <c r="V16" s="15">
        <v>2848</v>
      </c>
      <c r="W16" s="16">
        <f t="shared" si="10"/>
        <v>1.1070813557081938E-2</v>
      </c>
      <c r="X16" s="15">
        <v>38376</v>
      </c>
      <c r="Y16" s="16">
        <f>+(X16/X$13)</f>
        <v>1.7316728358489127E-2</v>
      </c>
      <c r="Z16" s="15">
        <v>2972</v>
      </c>
      <c r="AA16" s="16">
        <f>+(Z16/Z$13)</f>
        <v>1.1485191368329933E-2</v>
      </c>
      <c r="AB16" s="15">
        <v>37152</v>
      </c>
      <c r="AC16" s="15">
        <v>2943</v>
      </c>
      <c r="AD16" s="16">
        <f>+(AC16/AC$13)</f>
        <v>1.1307314599230043E-2</v>
      </c>
      <c r="AE16" s="15">
        <v>37375</v>
      </c>
      <c r="AF16" s="15">
        <v>2965</v>
      </c>
      <c r="AG16" s="16">
        <f>+(AF16/AF$13)</f>
        <v>1.1409507024639148E-2</v>
      </c>
      <c r="AH16" s="15">
        <v>37290</v>
      </c>
      <c r="AI16" s="15">
        <v>2964</v>
      </c>
      <c r="AJ16" s="16">
        <f>+(AI16/AI$13)</f>
        <v>1.1397939603225571E-2</v>
      </c>
      <c r="AK16" s="15">
        <v>37209</v>
      </c>
      <c r="AL16" s="15">
        <v>2963</v>
      </c>
      <c r="AM16" s="16">
        <f>+(AL16/AL$13)</f>
        <v>1.1394006514156948E-2</v>
      </c>
      <c r="AN16" s="15">
        <v>37216</v>
      </c>
      <c r="AO16" s="15">
        <v>2975</v>
      </c>
      <c r="AP16" s="16">
        <f>+(AO16/AO$13)</f>
        <v>1.1435050833125132E-2</v>
      </c>
      <c r="AQ16" s="15">
        <v>40820</v>
      </c>
      <c r="AR16" s="15">
        <v>3505</v>
      </c>
      <c r="AS16" s="16">
        <f>+(AR16/AR$13)</f>
        <v>1.3473721438017037E-2</v>
      </c>
      <c r="AT16" s="15">
        <f t="shared" si="4"/>
        <v>12</v>
      </c>
      <c r="AU16" s="20">
        <f t="shared" si="5"/>
        <v>4.0499493756327443E-3</v>
      </c>
      <c r="AV16" s="21">
        <f t="shared" si="6"/>
        <v>2</v>
      </c>
      <c r="AW16" s="21">
        <f t="shared" si="7"/>
        <v>6.6666666666666666E-2</v>
      </c>
      <c r="AX16" s="22">
        <f>+(AR16/AQ16)</f>
        <v>8.5864772170504658E-2</v>
      </c>
    </row>
    <row r="17" spans="1:50" x14ac:dyDescent="0.35">
      <c r="A17" s="23"/>
      <c r="B17" s="14" t="s">
        <v>32</v>
      </c>
      <c r="C17" s="14" t="s">
        <v>36</v>
      </c>
      <c r="D17" s="15">
        <v>49804</v>
      </c>
      <c r="E17" s="16">
        <f>+(D17/D$13)</f>
        <v>2.4892092947007092E-2</v>
      </c>
      <c r="F17" s="15">
        <v>3901</v>
      </c>
      <c r="G17" s="16">
        <f>+(F17/F$13)</f>
        <v>1.7378172374007135E-2</v>
      </c>
      <c r="H17" s="15">
        <v>50032</v>
      </c>
      <c r="I17" s="16">
        <f t="shared" si="8"/>
        <v>2.4719782842201894E-2</v>
      </c>
      <c r="J17" s="17">
        <v>3913</v>
      </c>
      <c r="K17" s="16">
        <f t="shared" si="8"/>
        <v>1.7248523318346115E-2</v>
      </c>
      <c r="L17" s="18">
        <v>48970</v>
      </c>
      <c r="M17" s="16">
        <f t="shared" si="9"/>
        <v>2.4199793335642782E-2</v>
      </c>
      <c r="N17" s="18">
        <v>3758</v>
      </c>
      <c r="O17" s="16">
        <f t="shared" si="9"/>
        <v>1.6568496049661399E-2</v>
      </c>
      <c r="P17" s="18">
        <v>51435</v>
      </c>
      <c r="Q17" s="16">
        <f t="shared" si="10"/>
        <v>2.5195289825433159E-2</v>
      </c>
      <c r="R17" s="18">
        <v>4083</v>
      </c>
      <c r="S17" s="16">
        <f t="shared" si="10"/>
        <v>1.7862845893032921E-2</v>
      </c>
      <c r="T17" s="15">
        <v>51383</v>
      </c>
      <c r="U17" s="16">
        <f t="shared" si="10"/>
        <v>2.3363417243632386E-2</v>
      </c>
      <c r="V17" s="15">
        <v>4080</v>
      </c>
      <c r="W17" s="16">
        <f t="shared" si="10"/>
        <v>1.5859873354246597E-2</v>
      </c>
      <c r="X17" s="15">
        <v>56109</v>
      </c>
      <c r="Y17" s="16">
        <f>+(X17/X$13)</f>
        <v>2.5318540532271901E-2</v>
      </c>
      <c r="Z17" s="15">
        <v>4366</v>
      </c>
      <c r="AA17" s="16">
        <f>+(Z17/Z$13)</f>
        <v>1.6872256229518334E-2</v>
      </c>
      <c r="AB17" s="15">
        <v>56695</v>
      </c>
      <c r="AC17" s="15">
        <v>4569</v>
      </c>
      <c r="AD17" s="16">
        <f>+(AC17/AC$13)</f>
        <v>1.7554577099518201E-2</v>
      </c>
      <c r="AE17" s="15">
        <v>56564</v>
      </c>
      <c r="AF17" s="15">
        <v>4592</v>
      </c>
      <c r="AG17" s="16">
        <f>+(AF17/AF$13)</f>
        <v>1.7670305651650241E-2</v>
      </c>
      <c r="AH17" s="15">
        <v>56598</v>
      </c>
      <c r="AI17" s="15">
        <v>4592</v>
      </c>
      <c r="AJ17" s="16">
        <f>+(AI17/AI$13)</f>
        <v>1.7658346375847442E-2</v>
      </c>
      <c r="AK17" s="15">
        <v>56583</v>
      </c>
      <c r="AL17" s="15">
        <v>4589</v>
      </c>
      <c r="AM17" s="16">
        <f>+(AL17/AL$13)</f>
        <v>1.7646674280616344E-2</v>
      </c>
      <c r="AN17" s="15">
        <v>56405</v>
      </c>
      <c r="AO17" s="15">
        <v>4559</v>
      </c>
      <c r="AP17" s="16">
        <f>+(AO17/AO$13)</f>
        <v>1.7523494705283187E-2</v>
      </c>
      <c r="AQ17" s="15">
        <v>58028</v>
      </c>
      <c r="AR17" s="15">
        <v>4601</v>
      </c>
      <c r="AS17" s="16">
        <f>+(AR17/AR$13)</f>
        <v>1.7686902235753605E-2</v>
      </c>
      <c r="AT17" s="15">
        <f t="shared" si="4"/>
        <v>-30</v>
      </c>
      <c r="AU17" s="20">
        <f t="shared" si="5"/>
        <v>-6.5373719764654226E-3</v>
      </c>
      <c r="AV17" s="21">
        <f t="shared" si="6"/>
        <v>-5</v>
      </c>
      <c r="AW17" s="21">
        <f t="shared" si="7"/>
        <v>-0.16666666666666666</v>
      </c>
      <c r="AX17" s="22">
        <f>+(AR17/AQ17)</f>
        <v>7.9289308609636733E-2</v>
      </c>
    </row>
    <row r="18" spans="1:50" x14ac:dyDescent="0.35">
      <c r="A18" s="24"/>
      <c r="B18" s="14" t="s">
        <v>33</v>
      </c>
      <c r="C18" s="14" t="s">
        <v>37</v>
      </c>
      <c r="D18" s="15">
        <v>165359</v>
      </c>
      <c r="E18" s="16">
        <f>+(D18/D$13)</f>
        <v>8.2646606650553081E-2</v>
      </c>
      <c r="F18" s="15">
        <v>14478</v>
      </c>
      <c r="G18" s="16">
        <f>+(F18/F$13)</f>
        <v>6.4496585396276673E-2</v>
      </c>
      <c r="H18" s="15">
        <v>165339</v>
      </c>
      <c r="I18" s="16">
        <f t="shared" si="8"/>
        <v>8.1690601521962322E-2</v>
      </c>
      <c r="J18" s="17">
        <v>14489</v>
      </c>
      <c r="K18" s="16">
        <f t="shared" si="8"/>
        <v>6.3867583531693556E-2</v>
      </c>
      <c r="L18" s="18">
        <v>165847</v>
      </c>
      <c r="M18" s="16">
        <f t="shared" si="9"/>
        <v>8.1957588836764309E-2</v>
      </c>
      <c r="N18" s="18">
        <v>14540</v>
      </c>
      <c r="O18" s="16">
        <f t="shared" si="9"/>
        <v>6.4104825056433404E-2</v>
      </c>
      <c r="P18" s="18">
        <v>167646</v>
      </c>
      <c r="Q18" s="16">
        <f t="shared" si="10"/>
        <v>8.2120920736357877E-2</v>
      </c>
      <c r="R18" s="18">
        <v>14789</v>
      </c>
      <c r="S18" s="16">
        <f t="shared" si="10"/>
        <v>6.4700864048999232E-2</v>
      </c>
      <c r="T18" s="15">
        <v>179501</v>
      </c>
      <c r="U18" s="16">
        <f t="shared" si="10"/>
        <v>8.1617592562700833E-2</v>
      </c>
      <c r="V18" s="15">
        <v>15773</v>
      </c>
      <c r="W18" s="16">
        <f t="shared" si="10"/>
        <v>6.1313181964836171E-2</v>
      </c>
      <c r="X18" s="15">
        <v>190607</v>
      </c>
      <c r="Y18" s="16">
        <f>+(X18/X$13)</f>
        <v>8.6009215192478033E-2</v>
      </c>
      <c r="Z18" s="15">
        <v>16711</v>
      </c>
      <c r="AA18" s="16">
        <f>+(Z18/Z$13)</f>
        <v>6.4579082421319489E-2</v>
      </c>
      <c r="AB18" s="15">
        <v>193067</v>
      </c>
      <c r="AC18" s="15">
        <v>16864</v>
      </c>
      <c r="AD18" s="16">
        <f>+(AC18/AC$13)</f>
        <v>6.4793256337551966E-2</v>
      </c>
      <c r="AE18" s="15">
        <v>192376</v>
      </c>
      <c r="AF18" s="15">
        <v>16887</v>
      </c>
      <c r="AG18" s="16">
        <f>+(AF18/AF$13)</f>
        <v>6.4982241188897574E-2</v>
      </c>
      <c r="AH18" s="15">
        <v>192087</v>
      </c>
      <c r="AI18" s="15">
        <v>16885</v>
      </c>
      <c r="AJ18" s="16">
        <f>+(AI18/AI$13)</f>
        <v>6.4930570243071445E-2</v>
      </c>
      <c r="AK18" s="15">
        <v>192023</v>
      </c>
      <c r="AL18" s="15">
        <v>16877</v>
      </c>
      <c r="AM18" s="16">
        <f>+(AL18/AL$13)</f>
        <v>6.4899307438213566E-2</v>
      </c>
      <c r="AN18" s="15">
        <v>191920</v>
      </c>
      <c r="AO18" s="15">
        <v>16863</v>
      </c>
      <c r="AP18" s="16">
        <f>+(AO18/AO$13)</f>
        <v>6.4816558722349274E-2</v>
      </c>
      <c r="AQ18" s="15">
        <v>193687</v>
      </c>
      <c r="AR18" s="15">
        <v>16965</v>
      </c>
      <c r="AS18" s="16">
        <f>+(AR18/AR$13)</f>
        <v>6.521588707445336E-2</v>
      </c>
      <c r="AT18" s="15">
        <f t="shared" si="4"/>
        <v>-14</v>
      </c>
      <c r="AU18" s="20">
        <f t="shared" si="5"/>
        <v>-8.2953131480711928E-4</v>
      </c>
      <c r="AV18" s="21">
        <f t="shared" si="6"/>
        <v>-2.3333333333333335</v>
      </c>
      <c r="AW18" s="21">
        <f t="shared" si="7"/>
        <v>-7.7777777777777779E-2</v>
      </c>
      <c r="AX18" s="22">
        <f>+(AR18/AQ18)</f>
        <v>8.7589771125578891E-2</v>
      </c>
    </row>
    <row r="19" spans="1:50" x14ac:dyDescent="0.35">
      <c r="A19" s="25" t="s">
        <v>38</v>
      </c>
      <c r="B19" s="25"/>
      <c r="C19" s="26"/>
      <c r="D19" s="27">
        <f>SUM(D15:D18)</f>
        <v>250896</v>
      </c>
      <c r="E19" s="28">
        <f>+(D19/D$23)</f>
        <v>14.715307917888563</v>
      </c>
      <c r="F19" s="27">
        <f>SUM(F15:F18)</f>
        <v>20927</v>
      </c>
      <c r="G19" s="28">
        <f>+(F19/F$23)</f>
        <v>14.947857142857142</v>
      </c>
      <c r="H19" s="27">
        <f>SUM(H15:H18)</f>
        <v>251096</v>
      </c>
      <c r="I19" s="28">
        <f>+(H19/H$23)</f>
        <v>14.708921562884424</v>
      </c>
      <c r="J19" s="29">
        <f>SUM(J15:J18)</f>
        <v>20950</v>
      </c>
      <c r="K19" s="28">
        <f>+(J19/J$29)</f>
        <v>3.4017581975065679E-2</v>
      </c>
      <c r="L19" s="30">
        <f>SUM(L15:L18)</f>
        <v>250539</v>
      </c>
      <c r="M19" s="28">
        <f>+(L19/L$23)</f>
        <v>14.649690094725763</v>
      </c>
      <c r="N19" s="30">
        <f>SUM(N15:N18)</f>
        <v>20844</v>
      </c>
      <c r="O19" s="28">
        <f>+(N19/N$29)</f>
        <v>3.385447966035076E-2</v>
      </c>
      <c r="P19" s="30">
        <f>SUM(P15:P18)</f>
        <v>255277</v>
      </c>
      <c r="Q19" s="28">
        <f>+(P19/P$29)</f>
        <v>5.0230069724359054E-2</v>
      </c>
      <c r="R19" s="30">
        <f>SUM(R15:R18)</f>
        <v>21453</v>
      </c>
      <c r="S19" s="28">
        <f>+(R19/R$29)</f>
        <v>3.469876945770739E-2</v>
      </c>
      <c r="T19" s="30">
        <f>SUM(T15:T18)</f>
        <v>270367</v>
      </c>
      <c r="U19" s="28">
        <f>+(T19/T$29)</f>
        <v>4.9926587509332369E-2</v>
      </c>
      <c r="V19" s="30">
        <f>SUM(V15:V18)</f>
        <v>22734</v>
      </c>
      <c r="W19" s="28">
        <f>+(V19/V$29)</f>
        <v>3.2945916178772246E-2</v>
      </c>
      <c r="X19" s="30">
        <f>SUM(X15:X18)</f>
        <v>287835</v>
      </c>
      <c r="Y19" s="28">
        <f>+(X19/X$29)</f>
        <v>5.2764617761512395E-2</v>
      </c>
      <c r="Z19" s="30">
        <f>SUM(Z15:Z18)</f>
        <v>24074</v>
      </c>
      <c r="AA19" s="28">
        <f>+(Z19/Z$29)</f>
        <v>3.4733804645794258E-2</v>
      </c>
      <c r="AB19" s="30">
        <f>SUM(AB15:AB18)</f>
        <v>289752</v>
      </c>
      <c r="AC19" s="30">
        <f>SUM(AC15:AC18)</f>
        <v>24393</v>
      </c>
      <c r="AD19" s="28">
        <f>+(AC19/AC$29)</f>
        <v>3.494974532377193E-2</v>
      </c>
      <c r="AE19" s="30">
        <f>SUM(AE15:AE18)</f>
        <v>289145</v>
      </c>
      <c r="AF19" s="30">
        <f>SUM(AF15:AF18)</f>
        <v>24461</v>
      </c>
      <c r="AG19" s="28">
        <f>+(AF19/AF$29)</f>
        <v>3.5086284921690213E-2</v>
      </c>
      <c r="AH19" s="30">
        <f>SUM(AH15:AH18)</f>
        <v>288798</v>
      </c>
      <c r="AI19" s="30">
        <f>SUM(AI15:AI18)</f>
        <v>24458</v>
      </c>
      <c r="AJ19" s="28">
        <f>+(AI19/AI$29)</f>
        <v>3.5057693685945676E-2</v>
      </c>
      <c r="AK19" s="30">
        <f>SUM(AK15:AK18)</f>
        <v>288638</v>
      </c>
      <c r="AL19" s="30">
        <f>SUM(AL15:AL18)</f>
        <v>24446</v>
      </c>
      <c r="AM19" s="28">
        <f>+(AL19/AL$29)</f>
        <v>3.5042602722445845E-2</v>
      </c>
      <c r="AN19" s="30">
        <f>SUM(AN15:AN18)</f>
        <v>288365</v>
      </c>
      <c r="AO19" s="30">
        <f>SUM(AO15:AO18)</f>
        <v>24414</v>
      </c>
      <c r="AP19" s="28">
        <f>+(AO19/AO$29)</f>
        <v>3.4986049431014542E-2</v>
      </c>
      <c r="AQ19" s="30">
        <f>SUM(AQ15:AQ18)</f>
        <v>295368</v>
      </c>
      <c r="AR19" s="27">
        <f>SUM(AR15:AR18)</f>
        <v>25087</v>
      </c>
      <c r="AS19" s="28">
        <f>+(AR19/AR$29)</f>
        <v>3.5912242829576099E-2</v>
      </c>
      <c r="AT19" s="30">
        <f t="shared" si="4"/>
        <v>-32</v>
      </c>
      <c r="AU19" s="31">
        <f t="shared" si="5"/>
        <v>-1.3090076086067493E-3</v>
      </c>
      <c r="AV19" s="32">
        <f t="shared" si="6"/>
        <v>-5.333333333333333</v>
      </c>
      <c r="AW19" s="32">
        <f t="shared" si="7"/>
        <v>-0.17777777777777776</v>
      </c>
      <c r="AX19" s="33">
        <f>AR19/AQ19</f>
        <v>8.4934725494975757E-2</v>
      </c>
    </row>
    <row r="20" spans="1:50" x14ac:dyDescent="0.35">
      <c r="A20" s="13" t="s">
        <v>39</v>
      </c>
      <c r="B20" s="14" t="s">
        <v>29</v>
      </c>
      <c r="C20" s="14" t="s">
        <v>40</v>
      </c>
      <c r="D20" s="15">
        <v>1289</v>
      </c>
      <c r="E20" s="16">
        <f>+(D20/D$18)</f>
        <v>7.7951608318869853E-3</v>
      </c>
      <c r="F20" s="15">
        <v>2</v>
      </c>
      <c r="G20" s="16">
        <f>+(F20/F$18)</f>
        <v>1.381406271584473E-4</v>
      </c>
      <c r="H20" s="15">
        <v>1296</v>
      </c>
      <c r="I20" s="16">
        <f>+(H20/H$18)</f>
        <v>7.8384410211746781E-3</v>
      </c>
      <c r="J20" s="17">
        <v>2</v>
      </c>
      <c r="K20" s="16">
        <f>+(J20/J$18)</f>
        <v>1.3803575125957622E-4</v>
      </c>
      <c r="L20" s="18">
        <v>1295</v>
      </c>
      <c r="M20" s="16">
        <f>+(L20/L$18)</f>
        <v>7.8084017196572743E-3</v>
      </c>
      <c r="N20" s="18">
        <v>2</v>
      </c>
      <c r="O20" s="16">
        <f>+(N20/N$18)</f>
        <v>1.3755158184319119E-4</v>
      </c>
      <c r="P20" s="18">
        <v>1420</v>
      </c>
      <c r="Q20" s="16">
        <f>+(P20/P$18)</f>
        <v>8.4702289347792364E-3</v>
      </c>
      <c r="R20" s="18">
        <v>3</v>
      </c>
      <c r="S20" s="16">
        <f>+(R20/R$18)</f>
        <v>2.028534721752654E-4</v>
      </c>
      <c r="T20" s="15">
        <v>2370</v>
      </c>
      <c r="U20" s="16">
        <f>+(T20/T$18)</f>
        <v>1.3203269062567897E-2</v>
      </c>
      <c r="V20" s="15">
        <v>6</v>
      </c>
      <c r="W20" s="16">
        <f>+(V20/V$18)</f>
        <v>3.8039688074557789E-4</v>
      </c>
      <c r="X20" s="15">
        <v>1764</v>
      </c>
      <c r="Y20" s="16">
        <f>+(X20/X$18)</f>
        <v>9.2546443729768588E-3</v>
      </c>
      <c r="Z20" s="15">
        <v>4</v>
      </c>
      <c r="AA20" s="16">
        <f>+(Z20/Z$18)</f>
        <v>2.3936329363892048E-4</v>
      </c>
      <c r="AB20" s="15">
        <v>1474</v>
      </c>
      <c r="AC20" s="15">
        <v>2</v>
      </c>
      <c r="AD20" s="16">
        <f>+(AC20/AC$18)</f>
        <v>1.1859582542694497E-4</v>
      </c>
      <c r="AE20" s="15">
        <v>1471</v>
      </c>
      <c r="AF20" s="15">
        <v>2</v>
      </c>
      <c r="AG20" s="16">
        <f>+(AF20/AF$18)</f>
        <v>1.1843429857286671E-4</v>
      </c>
      <c r="AH20" s="15">
        <v>1470</v>
      </c>
      <c r="AI20" s="15">
        <v>2</v>
      </c>
      <c r="AJ20" s="16">
        <f>+(AI20/AI$18)</f>
        <v>1.1844832691738229E-4</v>
      </c>
      <c r="AK20" s="15">
        <v>1470</v>
      </c>
      <c r="AL20" s="15">
        <v>2</v>
      </c>
      <c r="AM20" s="16">
        <f>+(AL20/AL$18)</f>
        <v>1.1850447354387629E-4</v>
      </c>
      <c r="AN20" s="15">
        <v>1473</v>
      </c>
      <c r="AO20" s="15">
        <v>2</v>
      </c>
      <c r="AP20" s="16">
        <f>+(AO20/AO$18)</f>
        <v>1.1860285832888572E-4</v>
      </c>
      <c r="AQ20" s="15">
        <v>1480</v>
      </c>
      <c r="AR20" s="15">
        <v>3</v>
      </c>
      <c r="AS20" s="16"/>
      <c r="AT20" s="15">
        <f t="shared" si="4"/>
        <v>0</v>
      </c>
      <c r="AU20" s="20">
        <f t="shared" si="5"/>
        <v>0</v>
      </c>
      <c r="AV20" s="21">
        <f t="shared" si="6"/>
        <v>0</v>
      </c>
      <c r="AW20" s="21">
        <f t="shared" si="7"/>
        <v>0</v>
      </c>
      <c r="AX20" s="22">
        <f>+(AR20/AQ20)</f>
        <v>2.0270270270270271E-3</v>
      </c>
    </row>
    <row r="21" spans="1:50" x14ac:dyDescent="0.35">
      <c r="A21" s="23"/>
      <c r="B21" s="14" t="s">
        <v>31</v>
      </c>
      <c r="C21" s="14" t="s">
        <v>41</v>
      </c>
      <c r="D21" s="15">
        <v>11221</v>
      </c>
      <c r="E21" s="16">
        <f>+(D21/D$18)</f>
        <v>6.7858417140887403E-2</v>
      </c>
      <c r="F21" s="15">
        <v>1223</v>
      </c>
      <c r="G21" s="16">
        <f>+(F21/F$18)</f>
        <v>8.4472993507390529E-2</v>
      </c>
      <c r="H21" s="15">
        <v>11242</v>
      </c>
      <c r="I21" s="16">
        <f>+(H21/H$18)</f>
        <v>6.79936373148501E-2</v>
      </c>
      <c r="J21" s="17">
        <v>1227</v>
      </c>
      <c r="K21" s="16">
        <f>+(J21/J$18)</f>
        <v>8.4684933397750017E-2</v>
      </c>
      <c r="L21" s="18">
        <v>11258</v>
      </c>
      <c r="M21" s="16">
        <f>+(L21/L$18)</f>
        <v>6.7881842903398909E-2</v>
      </c>
      <c r="N21" s="18">
        <v>1227</v>
      </c>
      <c r="O21" s="16">
        <f>+(N21/N$18)</f>
        <v>8.4387895460797793E-2</v>
      </c>
      <c r="P21" s="18">
        <v>11873</v>
      </c>
      <c r="Q21" s="16">
        <f>+(P21/P$18)</f>
        <v>7.0821850804671752E-2</v>
      </c>
      <c r="R21" s="18">
        <v>1281</v>
      </c>
      <c r="S21" s="16">
        <f>+(R21/R$18)</f>
        <v>8.6618432618838323E-2</v>
      </c>
      <c r="T21" s="15">
        <v>10581</v>
      </c>
      <c r="U21" s="16">
        <f>+(T21/T$18)</f>
        <v>5.8946746814780973E-2</v>
      </c>
      <c r="V21" s="15">
        <v>1112</v>
      </c>
      <c r="W21" s="16">
        <f>+(V21/V$18)</f>
        <v>7.0500221898180435E-2</v>
      </c>
      <c r="X21" s="15">
        <v>11646</v>
      </c>
      <c r="Y21" s="16">
        <f>+(X21/X$18)</f>
        <v>6.1099539890979868E-2</v>
      </c>
      <c r="Z21" s="15">
        <v>1194</v>
      </c>
      <c r="AA21" s="16">
        <f>+(Z21/Z$18)</f>
        <v>7.1449943151217762E-2</v>
      </c>
      <c r="AB21" s="15">
        <v>10676</v>
      </c>
      <c r="AC21" s="15">
        <v>1133</v>
      </c>
      <c r="AD21" s="16">
        <f>+(AC21/AC$18)</f>
        <v>6.7184535104364326E-2</v>
      </c>
      <c r="AE21" s="15">
        <v>10778</v>
      </c>
      <c r="AF21" s="15">
        <v>1149</v>
      </c>
      <c r="AG21" s="16">
        <f>+(AF21/AF$18)</f>
        <v>6.8040504530111914E-2</v>
      </c>
      <c r="AH21" s="15">
        <v>10761</v>
      </c>
      <c r="AI21" s="15">
        <v>1148</v>
      </c>
      <c r="AJ21" s="16">
        <f>+(AI21/AI$18)</f>
        <v>6.7989339650577435E-2</v>
      </c>
      <c r="AK21" s="15">
        <v>10692</v>
      </c>
      <c r="AL21" s="15">
        <v>1136</v>
      </c>
      <c r="AM21" s="16">
        <f>+(AL21/AL$18)</f>
        <v>6.7310540972921731E-2</v>
      </c>
      <c r="AN21" s="15">
        <v>10712</v>
      </c>
      <c r="AO21" s="15">
        <v>1125</v>
      </c>
      <c r="AP21" s="16">
        <f>+(AO21/AO$18)</f>
        <v>6.6714107809998216E-2</v>
      </c>
      <c r="AQ21" s="15">
        <v>12125</v>
      </c>
      <c r="AR21" s="15">
        <v>1256</v>
      </c>
      <c r="AS21" s="16">
        <f>+(AR21/AR$18)</f>
        <v>7.4034777483053343E-2</v>
      </c>
      <c r="AT21" s="15">
        <f t="shared" si="4"/>
        <v>-11</v>
      </c>
      <c r="AU21" s="20">
        <f t="shared" si="5"/>
        <v>-9.6830985915492551E-3</v>
      </c>
      <c r="AV21" s="21">
        <f t="shared" si="6"/>
        <v>-1.8333333333333333</v>
      </c>
      <c r="AW21" s="21">
        <f t="shared" si="7"/>
        <v>-6.1111111111111109E-2</v>
      </c>
      <c r="AX21" s="22">
        <f>+(AR21/AQ21)</f>
        <v>0.10358762886597939</v>
      </c>
    </row>
    <row r="22" spans="1:50" x14ac:dyDescent="0.35">
      <c r="A22" s="23"/>
      <c r="B22" s="14" t="s">
        <v>32</v>
      </c>
      <c r="C22" s="14" t="s">
        <v>40</v>
      </c>
      <c r="D22" s="15">
        <v>15404</v>
      </c>
      <c r="E22" s="16">
        <f>+(D22/D$18)</f>
        <v>9.3154893292775112E-2</v>
      </c>
      <c r="F22" s="15">
        <v>1515</v>
      </c>
      <c r="G22" s="16">
        <f>+(F22/F$18)</f>
        <v>0.10464152507252383</v>
      </c>
      <c r="H22" s="15">
        <v>15469</v>
      </c>
      <c r="I22" s="16">
        <f>+(H22/H$18)</f>
        <v>9.355929333067213E-2</v>
      </c>
      <c r="J22" s="17">
        <v>1521</v>
      </c>
      <c r="K22" s="16">
        <f>+(J22/J$18)</f>
        <v>0.10497618883290773</v>
      </c>
      <c r="L22" s="18">
        <v>15058</v>
      </c>
      <c r="M22" s="16">
        <f>+(L22/L$18)</f>
        <v>9.0794527486177015E-2</v>
      </c>
      <c r="N22" s="18">
        <v>1484</v>
      </c>
      <c r="O22" s="16">
        <f>+(N22/N$18)</f>
        <v>0.10206327372764787</v>
      </c>
      <c r="P22" s="18">
        <v>15932</v>
      </c>
      <c r="Q22" s="16">
        <f>+(P22/P$18)</f>
        <v>9.5033582668241412E-2</v>
      </c>
      <c r="R22" s="18">
        <v>1568</v>
      </c>
      <c r="S22" s="16">
        <f>+(R22/R$18)</f>
        <v>0.10602474812360538</v>
      </c>
      <c r="T22" s="15">
        <v>15270</v>
      </c>
      <c r="U22" s="16">
        <f>+(T22/T$18)</f>
        <v>8.5069163960089358E-2</v>
      </c>
      <c r="V22" s="15">
        <v>1387</v>
      </c>
      <c r="W22" s="16">
        <f>+(V22/V$18)</f>
        <v>8.793507893235275E-2</v>
      </c>
      <c r="X22" s="15">
        <v>14797</v>
      </c>
      <c r="Y22" s="16">
        <f>+(X22/X$18)</f>
        <v>7.7630936954046811E-2</v>
      </c>
      <c r="Z22" s="15">
        <v>1364</v>
      </c>
      <c r="AA22" s="16">
        <f>+(Z22/Z$18)</f>
        <v>8.1622883130871876E-2</v>
      </c>
      <c r="AB22" s="15">
        <v>17126</v>
      </c>
      <c r="AC22" s="15">
        <v>1666</v>
      </c>
      <c r="AD22" s="16">
        <f>+(AC22/AC$18)</f>
        <v>9.8790322580645157E-2</v>
      </c>
      <c r="AE22" s="15">
        <v>17115</v>
      </c>
      <c r="AF22" s="15">
        <v>1674</v>
      </c>
      <c r="AG22" s="16">
        <f>+(AF22/AF$18)</f>
        <v>9.9129507905489425E-2</v>
      </c>
      <c r="AH22" s="15">
        <v>17146</v>
      </c>
      <c r="AI22" s="15">
        <v>1676</v>
      </c>
      <c r="AJ22" s="16">
        <f>+(AI22/AI$18)</f>
        <v>9.9259697956766355E-2</v>
      </c>
      <c r="AK22" s="15">
        <v>17133</v>
      </c>
      <c r="AL22" s="15">
        <v>1675</v>
      </c>
      <c r="AM22" s="16">
        <f>+(AL22/AL$18)</f>
        <v>9.9247496592996379E-2</v>
      </c>
      <c r="AN22" s="15">
        <v>17134</v>
      </c>
      <c r="AO22" s="15">
        <v>1676</v>
      </c>
      <c r="AP22" s="16">
        <f>+(AO22/AO$18)</f>
        <v>9.9389195279606241E-2</v>
      </c>
      <c r="AQ22" s="15">
        <v>17500</v>
      </c>
      <c r="AR22" s="15">
        <v>1746</v>
      </c>
      <c r="AS22" s="16">
        <f>+(AR22/AR$18)</f>
        <v>0.10291777188328913</v>
      </c>
      <c r="AT22" s="15">
        <f t="shared" si="4"/>
        <v>1</v>
      </c>
      <c r="AU22" s="20">
        <f t="shared" si="5"/>
        <v>5.9701492537311829E-4</v>
      </c>
      <c r="AV22" s="21">
        <f t="shared" si="6"/>
        <v>0.16666666666666666</v>
      </c>
      <c r="AW22" s="21">
        <f t="shared" si="7"/>
        <v>5.5555555555555549E-3</v>
      </c>
      <c r="AX22" s="22">
        <f>+(AR22/AQ22)</f>
        <v>9.9771428571428566E-2</v>
      </c>
    </row>
    <row r="23" spans="1:50" x14ac:dyDescent="0.35">
      <c r="A23" s="24"/>
      <c r="B23" s="14" t="s">
        <v>33</v>
      </c>
      <c r="C23" s="14" t="s">
        <v>42</v>
      </c>
      <c r="D23" s="15">
        <v>17050</v>
      </c>
      <c r="E23" s="16">
        <f>+(D23/D$18)</f>
        <v>0.10310899316033599</v>
      </c>
      <c r="F23" s="15">
        <v>1400</v>
      </c>
      <c r="G23" s="16">
        <f>+(F23/F$18)</f>
        <v>9.6698439010913115E-2</v>
      </c>
      <c r="H23" s="15">
        <v>17071</v>
      </c>
      <c r="I23" s="16">
        <f>+(H23/H$18)</f>
        <v>0.10324847737073528</v>
      </c>
      <c r="J23" s="17">
        <v>1403</v>
      </c>
      <c r="K23" s="16">
        <f>+(J23/J$18)</f>
        <v>9.6832079508592725E-2</v>
      </c>
      <c r="L23" s="18">
        <v>17102</v>
      </c>
      <c r="M23" s="16">
        <f>+(L23/L$18)</f>
        <v>0.10311913993017661</v>
      </c>
      <c r="N23" s="18">
        <v>1402</v>
      </c>
      <c r="O23" s="16">
        <f>+(N23/N$18)</f>
        <v>9.6423658872077031E-2</v>
      </c>
      <c r="P23" s="18">
        <v>17682</v>
      </c>
      <c r="Q23" s="16">
        <f>+(P23/P$18)</f>
        <v>0.10547224508786371</v>
      </c>
      <c r="R23" s="18">
        <v>1444</v>
      </c>
      <c r="S23" s="16">
        <f>+(R23/R$18)</f>
        <v>9.7640137940361083E-2</v>
      </c>
      <c r="T23" s="15">
        <v>19977</v>
      </c>
      <c r="U23" s="16">
        <f>+(T23/T$18)</f>
        <v>0.111291859098278</v>
      </c>
      <c r="V23" s="15">
        <v>1620</v>
      </c>
      <c r="W23" s="16">
        <f>+(V23/V$18)</f>
        <v>0.10270715780130603</v>
      </c>
      <c r="X23" s="15">
        <v>19124</v>
      </c>
      <c r="Y23" s="16">
        <f>+(X23/X$18)</f>
        <v>0.10033209693243166</v>
      </c>
      <c r="Z23" s="15">
        <v>1618</v>
      </c>
      <c r="AA23" s="16">
        <f>+(Z23/Z$18)</f>
        <v>9.6822452276943333E-2</v>
      </c>
      <c r="AB23" s="15">
        <v>19606</v>
      </c>
      <c r="AC23" s="15">
        <v>1577</v>
      </c>
      <c r="AD23" s="16">
        <f>+(AC23/AC$18)</f>
        <v>9.3512808349146104E-2</v>
      </c>
      <c r="AE23" s="15">
        <v>19524</v>
      </c>
      <c r="AF23" s="15">
        <v>1578</v>
      </c>
      <c r="AG23" s="16">
        <f>+(AF23/AF$18)</f>
        <v>9.3444661573991825E-2</v>
      </c>
      <c r="AH23" s="15">
        <v>19502</v>
      </c>
      <c r="AI23" s="15">
        <v>1578</v>
      </c>
      <c r="AJ23" s="16">
        <f>+(AI23/AI$18)</f>
        <v>9.3455729937814633E-2</v>
      </c>
      <c r="AK23" s="15">
        <v>19498</v>
      </c>
      <c r="AL23" s="15">
        <v>1576</v>
      </c>
      <c r="AM23" s="16">
        <f>+(AL23/AL$18)</f>
        <v>9.3381525152574515E-2</v>
      </c>
      <c r="AN23" s="15">
        <v>19452</v>
      </c>
      <c r="AO23" s="15">
        <v>1579</v>
      </c>
      <c r="AP23" s="16">
        <f>+(AO23/AO$18)</f>
        <v>9.3636956650655287E-2</v>
      </c>
      <c r="AQ23" s="15">
        <v>20402</v>
      </c>
      <c r="AR23" s="15">
        <v>1671</v>
      </c>
      <c r="AS23" s="16">
        <f>+(AR23/AR$18)</f>
        <v>9.8496905393457124E-2</v>
      </c>
      <c r="AT23" s="15">
        <f t="shared" si="4"/>
        <v>3</v>
      </c>
      <c r="AU23" s="20">
        <f t="shared" si="5"/>
        <v>1.9035532994924331E-3</v>
      </c>
      <c r="AV23" s="21">
        <f t="shared" si="6"/>
        <v>0.5</v>
      </c>
      <c r="AW23" s="21">
        <f t="shared" si="7"/>
        <v>1.6666666666666666E-2</v>
      </c>
      <c r="AX23" s="22">
        <f>+(AR23/AQ23)</f>
        <v>8.1903734927948238E-2</v>
      </c>
    </row>
    <row r="24" spans="1:50" x14ac:dyDescent="0.35">
      <c r="A24" s="25" t="s">
        <v>43</v>
      </c>
      <c r="B24" s="25"/>
      <c r="C24" s="26"/>
      <c r="D24" s="27">
        <f>SUM(D20:D23)</f>
        <v>44964</v>
      </c>
      <c r="E24" s="28">
        <f>+(D24/D$23)</f>
        <v>2.6371847507331379</v>
      </c>
      <c r="F24" s="27">
        <f>SUM(F20:F23)</f>
        <v>4140</v>
      </c>
      <c r="G24" s="28">
        <f>+(F24/F$23)</f>
        <v>2.9571428571428573</v>
      </c>
      <c r="H24" s="27">
        <f>SUM(H20:H23)</f>
        <v>45078</v>
      </c>
      <c r="I24" s="28">
        <f>+(H24/H$23)</f>
        <v>2.6406185929353874</v>
      </c>
      <c r="J24" s="29">
        <f>SUM(J20:J23)</f>
        <v>4153</v>
      </c>
      <c r="K24" s="28">
        <f>+(J24/J$29)</f>
        <v>6.7434376106180324E-3</v>
      </c>
      <c r="L24" s="30">
        <f>SUM(L20:L23)</f>
        <v>44713</v>
      </c>
      <c r="M24" s="28">
        <f>+(L24/L$23)</f>
        <v>2.6144895333879079</v>
      </c>
      <c r="N24" s="30">
        <f>SUM(N20:N23)</f>
        <v>4115</v>
      </c>
      <c r="O24" s="28">
        <f>+(N24/N$29)</f>
        <v>6.6835148629026753E-3</v>
      </c>
      <c r="P24" s="30">
        <f>SUM(P20:P23)</f>
        <v>46907</v>
      </c>
      <c r="Q24" s="28">
        <f>+(P24/P$29)</f>
        <v>9.2297460427712263E-3</v>
      </c>
      <c r="R24" s="30">
        <f>SUM(R20:R23)</f>
        <v>4296</v>
      </c>
      <c r="S24" s="28">
        <f>+(R24/R$29)</f>
        <v>6.9484880245332089E-3</v>
      </c>
      <c r="T24" s="30">
        <f>SUM(T20:T23)</f>
        <v>48198</v>
      </c>
      <c r="U24" s="28">
        <f>+(T24/T$29)</f>
        <v>8.9003527234270512E-3</v>
      </c>
      <c r="V24" s="30">
        <f>SUM(V20:V23)</f>
        <v>4125</v>
      </c>
      <c r="W24" s="28">
        <f>+(V24/V$29)</f>
        <v>5.9779143238073151E-3</v>
      </c>
      <c r="X24" s="30">
        <f>SUM(X20:X23)</f>
        <v>47331</v>
      </c>
      <c r="Y24" s="28">
        <f>+(X24/X$29)</f>
        <v>8.6765060651767274E-3</v>
      </c>
      <c r="Z24" s="30">
        <f>SUM(Z20:Z23)</f>
        <v>4180</v>
      </c>
      <c r="AA24" s="28">
        <f>+(Z24/Z$29)</f>
        <v>6.0308757755013704E-3</v>
      </c>
      <c r="AB24" s="30">
        <f>SUM(AB20:AB23)</f>
        <v>48882</v>
      </c>
      <c r="AC24" s="30">
        <f>SUM(AC20:AC23)</f>
        <v>4378</v>
      </c>
      <c r="AD24" s="28">
        <f>+(AC24/AC$29)</f>
        <v>6.2727005709618949E-3</v>
      </c>
      <c r="AE24" s="30">
        <f>SUM(AE20:AE23)</f>
        <v>48888</v>
      </c>
      <c r="AF24" s="30">
        <f>SUM(AF20:AF23)</f>
        <v>4403</v>
      </c>
      <c r="AG24" s="28">
        <f>+(AF24/AF$29)</f>
        <v>6.3155599734353463E-3</v>
      </c>
      <c r="AH24" s="30">
        <f>SUM(AH20:AH23)</f>
        <v>48879</v>
      </c>
      <c r="AI24" s="30">
        <f>SUM(AI20:AI23)</f>
        <v>4404</v>
      </c>
      <c r="AJ24" s="28">
        <f>+(AI24/AI$29)</f>
        <v>6.3126209417329604E-3</v>
      </c>
      <c r="AK24" s="30">
        <f>SUM(AK20:AK23)</f>
        <v>48793</v>
      </c>
      <c r="AL24" s="30">
        <f>SUM(AL20:AL23)</f>
        <v>4389</v>
      </c>
      <c r="AM24" s="28">
        <f>+(AL24/AL$29)</f>
        <v>6.2914989507001067E-3</v>
      </c>
      <c r="AN24" s="30">
        <f>SUM(AN20:AN23)</f>
        <v>48771</v>
      </c>
      <c r="AO24" s="30">
        <f>SUM(AO20:AO23)</f>
        <v>4382</v>
      </c>
      <c r="AP24" s="28">
        <f>+(AO24/AO$29)</f>
        <v>6.2795473337718408E-3</v>
      </c>
      <c r="AQ24" s="30">
        <f>SUM(AQ20:AQ23)</f>
        <v>51507</v>
      </c>
      <c r="AR24" s="30">
        <f>SUM(AR20:AR23)</f>
        <v>4676</v>
      </c>
      <c r="AS24" s="28">
        <f>+(AR24/AR$29)</f>
        <v>6.6937317124844678E-3</v>
      </c>
      <c r="AT24" s="30">
        <f t="shared" si="4"/>
        <v>-7</v>
      </c>
      <c r="AU24" s="34">
        <f t="shared" si="5"/>
        <v>-1.5948963317384823E-3</v>
      </c>
      <c r="AV24" s="35">
        <f t="shared" si="6"/>
        <v>-1.1666666666666667</v>
      </c>
      <c r="AW24" s="35">
        <f t="shared" si="7"/>
        <v>-3.888888888888889E-2</v>
      </c>
      <c r="AX24" s="36">
        <f>AR24/AQ24</f>
        <v>9.0783776962354637E-2</v>
      </c>
    </row>
    <row r="25" spans="1:50" x14ac:dyDescent="0.35">
      <c r="A25" s="13" t="s">
        <v>44</v>
      </c>
      <c r="B25" s="14" t="s">
        <v>29</v>
      </c>
      <c r="C25" s="14" t="s">
        <v>45</v>
      </c>
      <c r="D25" s="15">
        <f>+D10+D15+D20</f>
        <v>20820</v>
      </c>
      <c r="E25" s="16">
        <f>+(D25/D$23)</f>
        <v>1.2211143695014663</v>
      </c>
      <c r="F25" s="15">
        <f>+F10+F15+F20</f>
        <v>234</v>
      </c>
      <c r="G25" s="16">
        <f>+(F25/F$23)</f>
        <v>0.16714285714285715</v>
      </c>
      <c r="H25" s="15">
        <f>+H10+H15+H20</f>
        <v>20837</v>
      </c>
      <c r="I25" s="16">
        <f>+(H25/H$23)</f>
        <v>1.2206080487376252</v>
      </c>
      <c r="J25" s="17">
        <f>+J10+J15+J20</f>
        <v>234</v>
      </c>
      <c r="K25" s="16">
        <f>+(J25/J$23)</f>
        <v>0.16678545972915182</v>
      </c>
      <c r="L25" s="18">
        <f>+L10+L15+L20</f>
        <v>20834</v>
      </c>
      <c r="M25" s="16">
        <f>+(L25/L$23)</f>
        <v>1.2182200912174015</v>
      </c>
      <c r="N25" s="18">
        <f>+N10+N15+N20</f>
        <v>234</v>
      </c>
      <c r="O25" s="16">
        <f>+(N25/N$23)</f>
        <v>0.16690442225392296</v>
      </c>
      <c r="P25" s="18">
        <f t="shared" ref="P25:R28" si="11">+P10+P15+P20</f>
        <v>21524</v>
      </c>
      <c r="Q25" s="16">
        <f>+(P25/P$23)</f>
        <v>1.2172831127700487</v>
      </c>
      <c r="R25" s="18">
        <f t="shared" si="11"/>
        <v>239</v>
      </c>
      <c r="S25" s="19">
        <f>+(R25/R$23)</f>
        <v>0.16551246537396122</v>
      </c>
      <c r="T25" s="18">
        <f>+T10+T15+T20</f>
        <v>23042</v>
      </c>
      <c r="U25" s="19">
        <f>+(T25/T$23)</f>
        <v>1.1534264404064674</v>
      </c>
      <c r="V25" s="18">
        <f>+V10+V15+V20</f>
        <v>474</v>
      </c>
      <c r="W25" s="19">
        <f>+(V25/V$23)</f>
        <v>0.29259259259259257</v>
      </c>
      <c r="X25" s="18">
        <f>+X10+X15+X20</f>
        <v>21704</v>
      </c>
      <c r="Y25" s="19">
        <f>+(X25/X$23)</f>
        <v>1.1349090148504497</v>
      </c>
      <c r="Z25" s="18">
        <f>+Z10+Z15+Z20</f>
        <v>314</v>
      </c>
      <c r="AA25" s="19">
        <f>+(Z25/Z$23)</f>
        <v>0.19406674907292953</v>
      </c>
      <c r="AB25" s="18">
        <f t="shared" ref="AB25:AC28" si="12">+AB10+AB15+AB20</f>
        <v>21836</v>
      </c>
      <c r="AC25" s="18">
        <f t="shared" si="12"/>
        <v>319</v>
      </c>
      <c r="AD25" s="19">
        <f>+(AC25/AC$23)</f>
        <v>0.20228281547241597</v>
      </c>
      <c r="AE25" s="18">
        <f t="shared" ref="AE25:AF28" si="13">+AE10+AE15+AE20</f>
        <v>21786</v>
      </c>
      <c r="AF25" s="18">
        <f t="shared" si="13"/>
        <v>319</v>
      </c>
      <c r="AG25" s="19">
        <f>+(AF25/AF$23)</f>
        <v>0.20215462610899873</v>
      </c>
      <c r="AH25" s="18">
        <f t="shared" ref="AH25:AI28" si="14">+AH10+AH15+AH20</f>
        <v>21731</v>
      </c>
      <c r="AI25" s="18">
        <f t="shared" si="14"/>
        <v>317</v>
      </c>
      <c r="AJ25" s="19">
        <f>+(AI25/AI$23)</f>
        <v>0.20088719898605831</v>
      </c>
      <c r="AK25" s="18">
        <f t="shared" ref="AK25:AL28" si="15">+AK10+AK15+AK20</f>
        <v>21719</v>
      </c>
      <c r="AL25" s="18">
        <f t="shared" si="15"/>
        <v>317</v>
      </c>
      <c r="AM25" s="19">
        <f>+(AL25/AL$23)</f>
        <v>0.20114213197969544</v>
      </c>
      <c r="AN25" s="18">
        <f t="shared" ref="AN25:AO28" si="16">+AN10+AN15+AN20</f>
        <v>21729</v>
      </c>
      <c r="AO25" s="18">
        <f t="shared" si="16"/>
        <v>317</v>
      </c>
      <c r="AP25" s="19">
        <f>+(AO25/AO$23)</f>
        <v>0.20075997466751108</v>
      </c>
      <c r="AQ25" s="18">
        <f>SUM(AQ10,AQ15,AQ20)</f>
        <v>21764</v>
      </c>
      <c r="AR25" s="18">
        <f>SUM(AR20,AR15,AR10)</f>
        <v>316</v>
      </c>
      <c r="AS25" s="19">
        <f>+(AR25/AR$23)</f>
        <v>0.18910831837223219</v>
      </c>
      <c r="AT25" s="18">
        <f t="shared" si="4"/>
        <v>0</v>
      </c>
      <c r="AU25" s="20">
        <f t="shared" si="5"/>
        <v>0</v>
      </c>
      <c r="AV25" s="21">
        <f t="shared" si="6"/>
        <v>0</v>
      </c>
      <c r="AW25" s="21">
        <f t="shared" si="7"/>
        <v>0</v>
      </c>
      <c r="AX25" s="22">
        <f>+(AR25/AQ25)</f>
        <v>1.4519389818048152E-2</v>
      </c>
    </row>
    <row r="26" spans="1:50" x14ac:dyDescent="0.35">
      <c r="A26" s="23"/>
      <c r="B26" s="14" t="s">
        <v>31</v>
      </c>
      <c r="C26" s="14" t="s">
        <v>46</v>
      </c>
      <c r="D26" s="15">
        <f>+D11+D16+D21</f>
        <v>564161</v>
      </c>
      <c r="E26" s="16">
        <f>+(D26/D$23)</f>
        <v>33.088621700879763</v>
      </c>
      <c r="F26" s="15">
        <f>+F11+F16+F21</f>
        <v>58150</v>
      </c>
      <c r="G26" s="16">
        <f>+(F26/F$23)</f>
        <v>41.535714285714285</v>
      </c>
      <c r="H26" s="15">
        <f>+H11+H16+H21</f>
        <v>564176</v>
      </c>
      <c r="I26" s="16">
        <f>+(H26/H$23)</f>
        <v>33.048796204088802</v>
      </c>
      <c r="J26" s="17">
        <f>+J11+J16+J21</f>
        <v>58155</v>
      </c>
      <c r="K26" s="16">
        <f>+(J26/J$23)</f>
        <v>41.450463292943695</v>
      </c>
      <c r="L26" s="18">
        <f>+L11+L16+L21</f>
        <v>564181</v>
      </c>
      <c r="M26" s="16">
        <f>+(L26/L$23)</f>
        <v>32.989182551748335</v>
      </c>
      <c r="N26" s="18">
        <f>+N11+N16+N21</f>
        <v>58153</v>
      </c>
      <c r="O26" s="16">
        <f>+(N26/N$23)</f>
        <v>41.478601997146932</v>
      </c>
      <c r="P26" s="18">
        <f t="shared" si="11"/>
        <v>565388</v>
      </c>
      <c r="Q26" s="16">
        <f>+(P26/P$23)</f>
        <v>31.97534215586472</v>
      </c>
      <c r="R26" s="18">
        <f t="shared" si="11"/>
        <v>58252</v>
      </c>
      <c r="S26" s="16">
        <f>+(R26/R$23)</f>
        <v>40.340720221606645</v>
      </c>
      <c r="T26" s="18">
        <f>+T11+T16+T21</f>
        <v>639447</v>
      </c>
      <c r="U26" s="16">
        <f>+(T26/T$23)</f>
        <v>32.009160534614807</v>
      </c>
      <c r="V26" s="18">
        <f>+V11+V16+V21</f>
        <v>67156</v>
      </c>
      <c r="W26" s="16">
        <f>+(V26/V$23)</f>
        <v>41.45432098765432</v>
      </c>
      <c r="X26" s="18">
        <f>+X11+X16+X21</f>
        <v>637138</v>
      </c>
      <c r="Y26" s="16">
        <f>+(X26/X$23)</f>
        <v>33.316147249529386</v>
      </c>
      <c r="Z26" s="18">
        <f>+Z11+Z16+Z21</f>
        <v>66743</v>
      </c>
      <c r="AA26" s="16">
        <f>+(Z26/Z$23)</f>
        <v>41.250309023485784</v>
      </c>
      <c r="AB26" s="18">
        <f t="shared" si="12"/>
        <v>642602</v>
      </c>
      <c r="AC26" s="18">
        <f t="shared" si="12"/>
        <v>67177</v>
      </c>
      <c r="AD26" s="16">
        <f>+(AC26/AC$23)</f>
        <v>42.597970830691189</v>
      </c>
      <c r="AE26" s="18">
        <f t="shared" si="13"/>
        <v>641587</v>
      </c>
      <c r="AF26" s="18">
        <f t="shared" si="13"/>
        <v>67166</v>
      </c>
      <c r="AG26" s="16">
        <f>+(AF26/AF$23)</f>
        <v>42.564005069708493</v>
      </c>
      <c r="AH26" s="18">
        <f t="shared" si="14"/>
        <v>642897</v>
      </c>
      <c r="AI26" s="18">
        <f t="shared" si="14"/>
        <v>67200</v>
      </c>
      <c r="AJ26" s="16">
        <f>+(AI26/AI$23)</f>
        <v>42.585551330798481</v>
      </c>
      <c r="AK26" s="18">
        <f t="shared" si="15"/>
        <v>642589</v>
      </c>
      <c r="AL26" s="18">
        <f t="shared" si="15"/>
        <v>67173</v>
      </c>
      <c r="AM26" s="16">
        <f>+(AL26/AL$23)</f>
        <v>42.622461928934008</v>
      </c>
      <c r="AN26" s="18">
        <f t="shared" si="16"/>
        <v>642775</v>
      </c>
      <c r="AO26" s="18">
        <f t="shared" si="16"/>
        <v>67192</v>
      </c>
      <c r="AP26" s="16">
        <f>+(AO26/AO$23)</f>
        <v>42.553514882837241</v>
      </c>
      <c r="AQ26" s="18">
        <f>SUM(AQ21,AQ16,AQ11)</f>
        <v>647012</v>
      </c>
      <c r="AR26" s="18">
        <f>SUM(AR11,AR16,AR21)</f>
        <v>67920</v>
      </c>
      <c r="AS26" s="16">
        <f>+(AR26/AR$23)</f>
        <v>40.646319569120287</v>
      </c>
      <c r="AT26" s="18">
        <f t="shared" si="4"/>
        <v>19</v>
      </c>
      <c r="AU26" s="20">
        <f t="shared" si="5"/>
        <v>2.8285174102693489E-4</v>
      </c>
      <c r="AV26" s="21">
        <f t="shared" si="6"/>
        <v>3.1666666666666665</v>
      </c>
      <c r="AW26" s="21">
        <f t="shared" si="7"/>
        <v>0.10555555555555556</v>
      </c>
      <c r="AX26" s="22">
        <f>+(AR26/AQ26)</f>
        <v>0.10497486909052692</v>
      </c>
    </row>
    <row r="27" spans="1:50" x14ac:dyDescent="0.35">
      <c r="A27" s="23"/>
      <c r="B27" s="14" t="s">
        <v>32</v>
      </c>
      <c r="C27" s="14" t="s">
        <v>47</v>
      </c>
      <c r="D27" s="15">
        <f>+D12+D17+D22</f>
        <v>2259127</v>
      </c>
      <c r="E27" s="16">
        <f>+(D27/D$23)</f>
        <v>132.50011730205279</v>
      </c>
      <c r="F27" s="15">
        <f>+F12+F17+F22</f>
        <v>314519</v>
      </c>
      <c r="G27" s="16">
        <f>+(F27/F$23)</f>
        <v>224.65642857142856</v>
      </c>
      <c r="H27" s="15">
        <f>+H12+H17+H22</f>
        <v>2261476</v>
      </c>
      <c r="I27" s="16">
        <f>+(H27/H$23)</f>
        <v>132.47472321480873</v>
      </c>
      <c r="J27" s="17">
        <f>+J12+J17+J22</f>
        <v>314717</v>
      </c>
      <c r="K27" s="16">
        <f>+(J27/J$23)</f>
        <v>224.31717747683535</v>
      </c>
      <c r="L27" s="18">
        <f>+L12+L17+L22</f>
        <v>2260568</v>
      </c>
      <c r="M27" s="16">
        <f>+(L27/L$23)</f>
        <v>132.18149923985499</v>
      </c>
      <c r="N27" s="18">
        <f>+N12+N17+N22</f>
        <v>314549</v>
      </c>
      <c r="O27" s="16">
        <f>+(N27/N$23)</f>
        <v>224.35734664764621</v>
      </c>
      <c r="P27" s="18">
        <f t="shared" si="11"/>
        <v>2268462</v>
      </c>
      <c r="Q27" s="16">
        <f>+(P27/P$23)</f>
        <v>128.29216152019004</v>
      </c>
      <c r="R27" s="18">
        <f t="shared" si="11"/>
        <v>314965</v>
      </c>
      <c r="S27" s="16">
        <f>+(R27/R$23)</f>
        <v>218.11980609418282</v>
      </c>
      <c r="T27" s="18">
        <f>+T12+T17+T22</f>
        <v>2354031</v>
      </c>
      <c r="U27" s="16">
        <f>+(T27/T$23)</f>
        <v>117.83706262201532</v>
      </c>
      <c r="V27" s="18">
        <f>+V12+V17+V22</f>
        <v>347764</v>
      </c>
      <c r="W27" s="16">
        <f>+(V27/V$23)</f>
        <v>214.66913580246913</v>
      </c>
      <c r="X27" s="18">
        <f>+X12+X17+X22</f>
        <v>2370380</v>
      </c>
      <c r="Y27" s="16">
        <f>+(X27/X$23)</f>
        <v>123.94791884542983</v>
      </c>
      <c r="Z27" s="18">
        <f>+Z12+Z17+Z22</f>
        <v>348946</v>
      </c>
      <c r="AA27" s="16">
        <f>+(Z27/Z$23)</f>
        <v>215.66501854140915</v>
      </c>
      <c r="AB27" s="18">
        <f t="shared" si="12"/>
        <v>2401326</v>
      </c>
      <c r="AC27" s="18">
        <f t="shared" si="12"/>
        <v>351734</v>
      </c>
      <c r="AD27" s="16">
        <f>+(AC27/AC$23)</f>
        <v>223.03994927076727</v>
      </c>
      <c r="AE27" s="18">
        <f t="shared" si="13"/>
        <v>2390181</v>
      </c>
      <c r="AF27" s="18">
        <f t="shared" si="13"/>
        <v>351346</v>
      </c>
      <c r="AG27" s="16">
        <f>+(AF27/AF$23)</f>
        <v>222.65272496831432</v>
      </c>
      <c r="AH27" s="18">
        <f t="shared" si="14"/>
        <v>2397239</v>
      </c>
      <c r="AI27" s="18">
        <f t="shared" si="14"/>
        <v>351623</v>
      </c>
      <c r="AJ27" s="16">
        <f>+(AI27/AI$23)</f>
        <v>222.82826362484158</v>
      </c>
      <c r="AK27" s="18">
        <f t="shared" si="15"/>
        <v>2397307</v>
      </c>
      <c r="AL27" s="18">
        <f t="shared" si="15"/>
        <v>351616</v>
      </c>
      <c r="AM27" s="16">
        <f>+(AL27/AL$23)</f>
        <v>223.10659898477158</v>
      </c>
      <c r="AN27" s="18">
        <f t="shared" si="16"/>
        <v>2398571</v>
      </c>
      <c r="AO27" s="18">
        <f t="shared" si="16"/>
        <v>351705</v>
      </c>
      <c r="AP27" s="16">
        <f>+(AO27/AO$23)</f>
        <v>222.73907536415453</v>
      </c>
      <c r="AQ27" s="18">
        <f>SUM(AQ12,AQ17,AQ22)</f>
        <v>2401950</v>
      </c>
      <c r="AR27" s="18">
        <f>SUM(AR22,AR17,AR12)</f>
        <v>351556</v>
      </c>
      <c r="AS27" s="16">
        <f>+(AR27/AR$23)</f>
        <v>210.38659485338121</v>
      </c>
      <c r="AT27" s="18">
        <f t="shared" si="4"/>
        <v>89</v>
      </c>
      <c r="AU27" s="20">
        <f t="shared" si="5"/>
        <v>2.5311703676744735E-4</v>
      </c>
      <c r="AV27" s="21">
        <f t="shared" si="6"/>
        <v>14.833333333333334</v>
      </c>
      <c r="AW27" s="21">
        <f t="shared" si="7"/>
        <v>0.49444444444444446</v>
      </c>
      <c r="AX27" s="22">
        <f>+(AR27/AQ27)</f>
        <v>0.14636274693478216</v>
      </c>
    </row>
    <row r="28" spans="1:50" x14ac:dyDescent="0.35">
      <c r="A28" s="24"/>
      <c r="B28" s="14" t="s">
        <v>33</v>
      </c>
      <c r="C28" s="14" t="s">
        <v>47</v>
      </c>
      <c r="D28" s="15">
        <f>+D13+D18+D23</f>
        <v>2183205</v>
      </c>
      <c r="E28" s="16">
        <f>+(D28/D$23)</f>
        <v>128.04721407624635</v>
      </c>
      <c r="F28" s="15">
        <f>+F13+F18+F23</f>
        <v>240355</v>
      </c>
      <c r="G28" s="16">
        <f>+(F28/F$23)</f>
        <v>171.68214285714285</v>
      </c>
      <c r="H28" s="15">
        <f>+H13+H18+H23</f>
        <v>2206376</v>
      </c>
      <c r="I28" s="16">
        <f>+(H28/H$23)</f>
        <v>129.2470271220198</v>
      </c>
      <c r="J28" s="17">
        <f>+J13+J18+J23</f>
        <v>242752</v>
      </c>
      <c r="K28" s="16">
        <f>+(J28/J$23)</f>
        <v>173.02352102637207</v>
      </c>
      <c r="L28" s="18">
        <f>+L13+L18+L23</f>
        <v>2206520</v>
      </c>
      <c r="M28" s="16">
        <f>+(L28/L$23)</f>
        <v>129.02116711495731</v>
      </c>
      <c r="N28" s="18">
        <f>+N13+N18+N23</f>
        <v>242758</v>
      </c>
      <c r="O28" s="16">
        <f>+(N28/N$23)</f>
        <v>173.15121255349501</v>
      </c>
      <c r="P28" s="18">
        <f t="shared" si="11"/>
        <v>2226781</v>
      </c>
      <c r="Q28" s="16">
        <f>+(P28/P$23)</f>
        <v>125.9349055536704</v>
      </c>
      <c r="R28" s="18">
        <f t="shared" si="11"/>
        <v>244808</v>
      </c>
      <c r="S28" s="16">
        <f>+(R28/R$23)</f>
        <v>169.53462603878117</v>
      </c>
      <c r="T28" s="18">
        <f>+T13+T18+T23</f>
        <v>2398771</v>
      </c>
      <c r="U28" s="16">
        <f>+(T28/T$23)</f>
        <v>120.07663813385393</v>
      </c>
      <c r="V28" s="18">
        <f>+V13+V18+V23</f>
        <v>274646</v>
      </c>
      <c r="W28" s="16">
        <f>+(V28/V$23)</f>
        <v>169.53456790123457</v>
      </c>
      <c r="X28" s="18">
        <f>+X13+X18+X23</f>
        <v>2425854</v>
      </c>
      <c r="Y28" s="16">
        <f>+(X28/X$23)</f>
        <v>126.84867182597783</v>
      </c>
      <c r="Z28" s="18">
        <f>+Z13+Z18+Z23</f>
        <v>277097</v>
      </c>
      <c r="AA28" s="16">
        <f>+(Z28/Z$23)</f>
        <v>171.25896168108775</v>
      </c>
      <c r="AB28" s="18">
        <f t="shared" si="12"/>
        <v>2449946</v>
      </c>
      <c r="AC28" s="18">
        <f t="shared" si="12"/>
        <v>278715</v>
      </c>
      <c r="AD28" s="16">
        <f>+(AC28/AC$23)</f>
        <v>176.73747622067216</v>
      </c>
      <c r="AE28" s="18">
        <f t="shared" si="13"/>
        <v>2431065</v>
      </c>
      <c r="AF28" s="18">
        <f t="shared" si="13"/>
        <v>278336</v>
      </c>
      <c r="AG28" s="16">
        <f>+(AF28/AF$23)</f>
        <v>176.38529784537388</v>
      </c>
      <c r="AH28" s="18">
        <f t="shared" si="14"/>
        <v>2436200</v>
      </c>
      <c r="AI28" s="18">
        <f t="shared" si="14"/>
        <v>278510</v>
      </c>
      <c r="AJ28" s="16">
        <f>+(AI28/AI$23)</f>
        <v>176.4955640050697</v>
      </c>
      <c r="AK28" s="18">
        <f t="shared" si="15"/>
        <v>2436139</v>
      </c>
      <c r="AL28" s="18">
        <f t="shared" si="15"/>
        <v>278502</v>
      </c>
      <c r="AM28" s="16">
        <f>+(AL28/AL$23)</f>
        <v>176.71446700507613</v>
      </c>
      <c r="AN28" s="18">
        <f t="shared" si="16"/>
        <v>2437074</v>
      </c>
      <c r="AO28" s="18">
        <f t="shared" si="16"/>
        <v>278607</v>
      </c>
      <c r="AP28" s="16">
        <f>+(AO28/AO$23)</f>
        <v>176.44521849271692</v>
      </c>
      <c r="AQ28" s="18">
        <f>SUM(AQ23,AQ18,AQ13)</f>
        <v>2439173</v>
      </c>
      <c r="AR28" s="18">
        <f>SUM(AR23,AR18,AR13)</f>
        <v>278772</v>
      </c>
      <c r="AS28" s="16">
        <f>+(AR28/AR$23)</f>
        <v>166.8294434470377</v>
      </c>
      <c r="AT28" s="18">
        <f t="shared" si="4"/>
        <v>105</v>
      </c>
      <c r="AU28" s="20">
        <f t="shared" si="5"/>
        <v>3.7701704117032442E-4</v>
      </c>
      <c r="AV28" s="21">
        <f t="shared" si="6"/>
        <v>17.5</v>
      </c>
      <c r="AW28" s="21">
        <f t="shared" si="7"/>
        <v>0.58333333333333337</v>
      </c>
      <c r="AX28" s="22">
        <f>+(AR28/AQ28)</f>
        <v>0.11428955633733237</v>
      </c>
    </row>
    <row r="29" spans="1:50" x14ac:dyDescent="0.35">
      <c r="A29" s="25" t="s">
        <v>48</v>
      </c>
      <c r="B29" s="25"/>
      <c r="C29" s="26"/>
      <c r="D29" s="27">
        <f>SUM(D25:D28)</f>
        <v>5027313</v>
      </c>
      <c r="E29" s="28">
        <f>+(D29/D$29)</f>
        <v>1</v>
      </c>
      <c r="F29" s="27">
        <f>SUM(F25:F28)</f>
        <v>613258</v>
      </c>
      <c r="G29" s="28">
        <f>+(F29/F$29)</f>
        <v>1</v>
      </c>
      <c r="H29" s="27">
        <f>SUM(H25:H28)</f>
        <v>5052865</v>
      </c>
      <c r="I29" s="28">
        <f>+(H29/H$29)</f>
        <v>1</v>
      </c>
      <c r="J29" s="29">
        <f>SUM(J25:J28)</f>
        <v>615858</v>
      </c>
      <c r="K29" s="28">
        <f>+(J29/J$29)</f>
        <v>1</v>
      </c>
      <c r="L29" s="30">
        <f>SUM(L25:L28)</f>
        <v>5052103</v>
      </c>
      <c r="M29" s="28">
        <f>+(L29/L$29)</f>
        <v>1</v>
      </c>
      <c r="N29" s="30">
        <f>SUM(N25:N28)</f>
        <v>615694</v>
      </c>
      <c r="O29" s="28">
        <f>+(N29/N$29)</f>
        <v>1</v>
      </c>
      <c r="P29" s="30">
        <f>SUM(P25:P28)</f>
        <v>5082155</v>
      </c>
      <c r="Q29" s="28">
        <f>+(P29/P$29)</f>
        <v>1</v>
      </c>
      <c r="R29" s="30">
        <f>SUM(R25:R28)</f>
        <v>618264</v>
      </c>
      <c r="S29" s="28">
        <f>+(R29/R$29)</f>
        <v>1</v>
      </c>
      <c r="T29" s="30">
        <f>SUM(T25:T28)</f>
        <v>5415291</v>
      </c>
      <c r="U29" s="28">
        <f>+(T29/T$29)</f>
        <v>1</v>
      </c>
      <c r="V29" s="30">
        <f>SUM(V25:V28)</f>
        <v>690040</v>
      </c>
      <c r="W29" s="28">
        <f>+(V29/V$29)</f>
        <v>1</v>
      </c>
      <c r="X29" s="30">
        <f>SUM(X25:X28)</f>
        <v>5455076</v>
      </c>
      <c r="Y29" s="28">
        <f>+(X29/X$29)</f>
        <v>1</v>
      </c>
      <c r="Z29" s="30">
        <f>SUM(Z25:Z28)</f>
        <v>693100</v>
      </c>
      <c r="AA29" s="28">
        <f>+(Z29/Z$29)</f>
        <v>1</v>
      </c>
      <c r="AB29" s="30">
        <f>SUM(AB25:AB28)</f>
        <v>5515710</v>
      </c>
      <c r="AC29" s="30">
        <f>SUM(AC25:AC28)</f>
        <v>697945</v>
      </c>
      <c r="AD29" s="28">
        <f>+(AC29/AC$29)</f>
        <v>1</v>
      </c>
      <c r="AE29" s="30">
        <f>SUM(AE25:AE28)</f>
        <v>5484619</v>
      </c>
      <c r="AF29" s="30">
        <f>SUM(AF25:AF28)</f>
        <v>697167</v>
      </c>
      <c r="AG29" s="28">
        <f>+(AF29/AF$29)</f>
        <v>1</v>
      </c>
      <c r="AH29" s="30">
        <f>SUM(AH25:AH28)</f>
        <v>5498067</v>
      </c>
      <c r="AI29" s="30">
        <f>SUM(AI25:AI28)</f>
        <v>697650</v>
      </c>
      <c r="AJ29" s="28">
        <f>+(AI29/AI$29)</f>
        <v>1</v>
      </c>
      <c r="AK29" s="30">
        <f>SUM(AK25:AK28)</f>
        <v>5497754</v>
      </c>
      <c r="AL29" s="30">
        <f>SUM(AL25:AL28)</f>
        <v>697608</v>
      </c>
      <c r="AM29" s="28">
        <f>+(AL29/AL$29)</f>
        <v>1</v>
      </c>
      <c r="AN29" s="30">
        <f>SUM(AN25:AN28)</f>
        <v>5500149</v>
      </c>
      <c r="AO29" s="30">
        <f>SUM(AO25:AO28)</f>
        <v>697821</v>
      </c>
      <c r="AP29" s="28">
        <f>+(AO29/AO$29)</f>
        <v>1</v>
      </c>
      <c r="AQ29" s="30">
        <f>SUM(AQ25:AQ28)</f>
        <v>5509899</v>
      </c>
      <c r="AR29" s="30">
        <f>SUM(AR25:AR28)</f>
        <v>698564</v>
      </c>
      <c r="AS29" s="28">
        <f>AR29/AR35</f>
        <v>0.99589418399758212</v>
      </c>
      <c r="AT29" s="30">
        <f t="shared" si="4"/>
        <v>213</v>
      </c>
      <c r="AU29" s="31">
        <f t="shared" si="5"/>
        <v>3.0532906732716469E-4</v>
      </c>
      <c r="AV29" s="32">
        <f t="shared" si="6"/>
        <v>35.5</v>
      </c>
      <c r="AW29" s="32">
        <f t="shared" si="7"/>
        <v>1.1833333333333333</v>
      </c>
      <c r="AX29" s="33">
        <f>AR29/AQ29</f>
        <v>0.1267834492066007</v>
      </c>
    </row>
    <row r="30" spans="1:50" x14ac:dyDescent="0.35">
      <c r="A30" s="13" t="s">
        <v>49</v>
      </c>
      <c r="B30" s="14" t="s">
        <v>29</v>
      </c>
      <c r="C30" s="14" t="s">
        <v>50</v>
      </c>
      <c r="D30" s="15">
        <v>257</v>
      </c>
      <c r="E30" s="16">
        <f>+(D30/D$28)</f>
        <v>1.1771684289839938E-4</v>
      </c>
      <c r="F30" s="15">
        <v>1</v>
      </c>
      <c r="G30" s="16">
        <f>+(F30/F$28)</f>
        <v>4.160512575149258E-6</v>
      </c>
      <c r="H30" s="15">
        <v>259</v>
      </c>
      <c r="I30" s="16">
        <f>+(H30/H$28)</f>
        <v>1.1738706367364403E-4</v>
      </c>
      <c r="J30" s="17">
        <v>1</v>
      </c>
      <c r="K30" s="16">
        <f>+(J30/J$28)</f>
        <v>4.1194305299235437E-6</v>
      </c>
      <c r="L30" s="18">
        <v>259</v>
      </c>
      <c r="M30" s="16">
        <f>+(L30/L$28)</f>
        <v>1.1737940286061309E-4</v>
      </c>
      <c r="N30" s="18">
        <v>1</v>
      </c>
      <c r="O30" s="16">
        <f>+(N30/N$28)</f>
        <v>4.119328714192735E-6</v>
      </c>
      <c r="P30" s="18">
        <v>430</v>
      </c>
      <c r="Q30" s="16">
        <f>+(P30/P$28)</f>
        <v>1.9310385709236786E-4</v>
      </c>
      <c r="R30" s="18">
        <v>3</v>
      </c>
      <c r="S30" s="16">
        <f>+(R30/R$28)</f>
        <v>1.2254501486879514E-5</v>
      </c>
      <c r="T30" s="15">
        <v>738</v>
      </c>
      <c r="U30" s="16">
        <f>+(T30/T$28)</f>
        <v>3.0765754630183539E-4</v>
      </c>
      <c r="V30" s="15" t="s">
        <v>51</v>
      </c>
      <c r="W30" s="16" t="s">
        <v>51</v>
      </c>
      <c r="X30" s="15">
        <v>523</v>
      </c>
      <c r="Y30" s="16">
        <f>+(X30/X$28)</f>
        <v>2.1559417838006739E-4</v>
      </c>
      <c r="Z30" s="15">
        <v>1</v>
      </c>
      <c r="AA30" s="16" t="s">
        <v>51</v>
      </c>
      <c r="AB30" s="15">
        <v>277</v>
      </c>
      <c r="AC30" s="15">
        <v>0</v>
      </c>
      <c r="AD30" s="16" t="s">
        <v>51</v>
      </c>
      <c r="AE30" s="15">
        <v>279</v>
      </c>
      <c r="AF30" s="15">
        <v>0</v>
      </c>
      <c r="AG30" s="16" t="s">
        <v>51</v>
      </c>
      <c r="AH30" s="15">
        <v>279</v>
      </c>
      <c r="AI30" s="15"/>
      <c r="AJ30" s="16" t="s">
        <v>51</v>
      </c>
      <c r="AK30" s="15">
        <v>279</v>
      </c>
      <c r="AL30" s="15">
        <v>0</v>
      </c>
      <c r="AM30" s="16" t="s">
        <v>51</v>
      </c>
      <c r="AN30" s="15">
        <v>281</v>
      </c>
      <c r="AO30" s="15"/>
      <c r="AP30" s="16" t="s">
        <v>51</v>
      </c>
      <c r="AQ30" s="15">
        <v>285</v>
      </c>
      <c r="AR30" s="15" t="s">
        <v>51</v>
      </c>
      <c r="AS30" s="16" t="s">
        <v>51</v>
      </c>
      <c r="AT30" s="15">
        <f t="shared" si="4"/>
        <v>0</v>
      </c>
      <c r="AU30" s="20"/>
      <c r="AV30" s="21">
        <f t="shared" si="6"/>
        <v>0</v>
      </c>
      <c r="AW30" s="21">
        <f t="shared" si="7"/>
        <v>0</v>
      </c>
      <c r="AX30" s="22" t="e">
        <f>+(AR30/AQ30)</f>
        <v>#VALUE!</v>
      </c>
    </row>
    <row r="31" spans="1:50" x14ac:dyDescent="0.35">
      <c r="A31" s="23"/>
      <c r="B31" s="14" t="s">
        <v>31</v>
      </c>
      <c r="C31" s="14" t="s">
        <v>52</v>
      </c>
      <c r="D31" s="15">
        <v>4674</v>
      </c>
      <c r="E31" s="16">
        <f>+(D31/D$28)</f>
        <v>2.1408891973039635E-3</v>
      </c>
      <c r="F31" s="15">
        <v>481</v>
      </c>
      <c r="G31" s="16">
        <f>+(F31/F$28)</f>
        <v>2.0012065486467931E-3</v>
      </c>
      <c r="H31" s="15">
        <v>4695</v>
      </c>
      <c r="I31" s="16">
        <f>+(H31/H$28)</f>
        <v>2.1279237990260952E-3</v>
      </c>
      <c r="J31" s="17">
        <v>486</v>
      </c>
      <c r="K31" s="16">
        <f>+(J31/J$28)</f>
        <v>2.002043237542842E-3</v>
      </c>
      <c r="L31" s="18">
        <v>4719</v>
      </c>
      <c r="M31" s="16">
        <f>+(L31/L$28)</f>
        <v>2.1386617841669233E-3</v>
      </c>
      <c r="N31" s="18">
        <v>486</v>
      </c>
      <c r="O31" s="16">
        <f>+(N31/N$28)</f>
        <v>2.0019937550976694E-3</v>
      </c>
      <c r="P31" s="18">
        <v>5028</v>
      </c>
      <c r="Q31" s="16">
        <f>+(P31/P$28)</f>
        <v>2.2579678917684317E-3</v>
      </c>
      <c r="R31" s="18">
        <v>512</v>
      </c>
      <c r="S31" s="16">
        <f>+(R31/R$28)</f>
        <v>2.091434920427437E-3</v>
      </c>
      <c r="T31" s="15">
        <v>4856</v>
      </c>
      <c r="U31" s="16">
        <f>+(T31/T$28)</f>
        <v>2.0243699794603152E-3</v>
      </c>
      <c r="V31" s="15">
        <v>488</v>
      </c>
      <c r="W31" s="16">
        <f>+(V31/V$28)</f>
        <v>1.7768327228505057E-3</v>
      </c>
      <c r="X31" s="15">
        <v>4603</v>
      </c>
      <c r="Y31" s="16">
        <f>+(X31/X$28)</f>
        <v>1.8974761053220845E-3</v>
      </c>
      <c r="Z31" s="15">
        <v>467</v>
      </c>
      <c r="AA31" s="16">
        <f>+(Z31/Z$28)</f>
        <v>1.6853304077633464E-3</v>
      </c>
      <c r="AB31" s="15">
        <v>5277</v>
      </c>
      <c r="AC31" s="15">
        <v>552</v>
      </c>
      <c r="AD31" s="16">
        <f>+(AC31/AC$28)</f>
        <v>1.9805177331682902E-3</v>
      </c>
      <c r="AE31" s="15">
        <v>5291</v>
      </c>
      <c r="AF31" s="15">
        <v>555</v>
      </c>
      <c r="AG31" s="16">
        <f>+(AF31/AF$28)</f>
        <v>1.9939928719245803E-3</v>
      </c>
      <c r="AH31" s="15">
        <v>5268</v>
      </c>
      <c r="AI31" s="15">
        <v>553</v>
      </c>
      <c r="AJ31" s="16">
        <f>+(AI31/AI$28)</f>
        <v>1.9855660478977416E-3</v>
      </c>
      <c r="AK31" s="15">
        <v>5217</v>
      </c>
      <c r="AL31" s="15">
        <v>551</v>
      </c>
      <c r="AM31" s="16">
        <f>+(AL31/AL$28)</f>
        <v>1.9784418065220358E-3</v>
      </c>
      <c r="AN31" s="15">
        <v>5249</v>
      </c>
      <c r="AO31" s="15">
        <v>549</v>
      </c>
      <c r="AP31" s="16">
        <f>+(AO31/AO$28)</f>
        <v>1.9705176108281556E-3</v>
      </c>
      <c r="AQ31" s="15">
        <v>5540</v>
      </c>
      <c r="AR31" s="15">
        <v>549</v>
      </c>
      <c r="AS31" s="16">
        <f>+(AR31/AR$28)</f>
        <v>1.9693512978347896E-3</v>
      </c>
      <c r="AT31" s="15">
        <f t="shared" si="4"/>
        <v>-2</v>
      </c>
      <c r="AU31" s="20">
        <f t="shared" si="5"/>
        <v>-3.6297640653357721E-3</v>
      </c>
      <c r="AV31" s="21">
        <f t="shared" si="6"/>
        <v>-0.33333333333333331</v>
      </c>
      <c r="AW31" s="21">
        <f t="shared" si="7"/>
        <v>-1.111111111111111E-2</v>
      </c>
      <c r="AX31" s="22">
        <f>+(AR31/AQ31)</f>
        <v>9.9097472924187732E-2</v>
      </c>
    </row>
    <row r="32" spans="1:50" x14ac:dyDescent="0.35">
      <c r="A32" s="23"/>
      <c r="B32" s="14" t="s">
        <v>32</v>
      </c>
      <c r="C32" s="14" t="s">
        <v>50</v>
      </c>
      <c r="D32" s="15">
        <v>5668</v>
      </c>
      <c r="E32" s="16">
        <f>+(D32/D$28)</f>
        <v>2.5961831344285123E-3</v>
      </c>
      <c r="F32" s="15">
        <v>702</v>
      </c>
      <c r="G32" s="16">
        <f>+(F32/F$28)</f>
        <v>2.9206798277547795E-3</v>
      </c>
      <c r="H32" s="15">
        <v>5710</v>
      </c>
      <c r="I32" s="16">
        <f>+(H32/H$28)</f>
        <v>2.5879541836930785E-3</v>
      </c>
      <c r="J32" s="17">
        <v>710</v>
      </c>
      <c r="K32" s="16">
        <f>+(J32/J$28)</f>
        <v>2.9247956762457157E-3</v>
      </c>
      <c r="L32" s="18">
        <v>8970</v>
      </c>
      <c r="M32" s="16">
        <f>+(L32/L$28)</f>
        <v>4.0652248789949785E-3</v>
      </c>
      <c r="N32" s="18">
        <v>1106</v>
      </c>
      <c r="O32" s="16">
        <f>+(N32/N$28)</f>
        <v>4.5559775578971652E-3</v>
      </c>
      <c r="P32" s="18">
        <v>9251</v>
      </c>
      <c r="Q32" s="16">
        <f>+(P32/P$28)</f>
        <v>4.1544273999104533E-3</v>
      </c>
      <c r="R32" s="18">
        <v>1140</v>
      </c>
      <c r="S32" s="16">
        <f>+(R32/R$28)</f>
        <v>4.6567105650142156E-3</v>
      </c>
      <c r="T32" s="15">
        <v>8090</v>
      </c>
      <c r="U32" s="16">
        <f>+(T32/T$28)</f>
        <v>3.3725603652870573E-3</v>
      </c>
      <c r="V32" s="15">
        <v>955</v>
      </c>
      <c r="W32" s="16">
        <f>+(V32/V$28)</f>
        <v>3.4772033818078543E-3</v>
      </c>
      <c r="X32" s="15">
        <v>8847</v>
      </c>
      <c r="Y32" s="16">
        <f>+(X32/X$28)</f>
        <v>3.6469630901117709E-3</v>
      </c>
      <c r="Z32" s="15">
        <v>1085</v>
      </c>
      <c r="AA32" s="16">
        <f>+(Z32/Z$28)</f>
        <v>3.9155963435186956E-3</v>
      </c>
      <c r="AB32" s="15">
        <v>6422</v>
      </c>
      <c r="AC32" s="15">
        <v>813</v>
      </c>
      <c r="AD32" s="16">
        <f>+(AC32/AC$28)</f>
        <v>2.9169581830902533E-3</v>
      </c>
      <c r="AE32" s="15">
        <v>6473</v>
      </c>
      <c r="AF32" s="15">
        <v>819</v>
      </c>
      <c r="AG32" s="16">
        <f>+(AF32/AF$28)</f>
        <v>2.9424867785697861E-3</v>
      </c>
      <c r="AH32" s="15">
        <v>6457</v>
      </c>
      <c r="AI32" s="15">
        <v>818</v>
      </c>
      <c r="AJ32" s="16">
        <f>+(AI32/AI$28)</f>
        <v>2.9370579153351764E-3</v>
      </c>
      <c r="AK32" s="15">
        <v>6456</v>
      </c>
      <c r="AL32" s="15">
        <v>817</v>
      </c>
      <c r="AM32" s="16">
        <f>+(AL32/AL$28)</f>
        <v>2.9335516441533634E-3</v>
      </c>
      <c r="AN32" s="15">
        <v>6498</v>
      </c>
      <c r="AO32" s="15">
        <v>817</v>
      </c>
      <c r="AP32" s="16">
        <f>+(AO32/AO$28)</f>
        <v>2.9324460620156708E-3</v>
      </c>
      <c r="AQ32" s="15">
        <v>6707</v>
      </c>
      <c r="AR32" s="15">
        <v>904</v>
      </c>
      <c r="AS32" s="16">
        <f>+(AR32/AR$28)</f>
        <v>3.2427933938846084E-3</v>
      </c>
      <c r="AT32" s="15">
        <f t="shared" si="4"/>
        <v>0</v>
      </c>
      <c r="AU32" s="20">
        <f t="shared" si="5"/>
        <v>0</v>
      </c>
      <c r="AV32" s="21">
        <f t="shared" si="6"/>
        <v>0</v>
      </c>
      <c r="AW32" s="21">
        <f t="shared" si="7"/>
        <v>0</v>
      </c>
      <c r="AX32" s="22">
        <f>+(AR32/AQ32)</f>
        <v>0.13478455345161772</v>
      </c>
    </row>
    <row r="33" spans="1:50" x14ac:dyDescent="0.35">
      <c r="A33" s="24"/>
      <c r="B33" s="14" t="s">
        <v>33</v>
      </c>
      <c r="C33" s="14" t="s">
        <v>50</v>
      </c>
      <c r="D33" s="15">
        <v>15218</v>
      </c>
      <c r="E33" s="16">
        <f>+(D33/D$28)</f>
        <v>6.9704860514702011E-3</v>
      </c>
      <c r="F33" s="15">
        <v>1111</v>
      </c>
      <c r="G33" s="16">
        <f>+(F33/F$28)</f>
        <v>4.6223294709908259E-3</v>
      </c>
      <c r="H33" s="15">
        <v>15208</v>
      </c>
      <c r="I33" s="16">
        <f>+(H33/H$28)</f>
        <v>6.8927508276014609E-3</v>
      </c>
      <c r="J33" s="17">
        <v>1109</v>
      </c>
      <c r="K33" s="16">
        <f>+(J33/J$28)</f>
        <v>4.5684484576852093E-3</v>
      </c>
      <c r="L33" s="18">
        <v>15141</v>
      </c>
      <c r="M33" s="16">
        <f>+(L33/L$28)</f>
        <v>6.8619364429055706E-3</v>
      </c>
      <c r="N33" s="18">
        <v>1105</v>
      </c>
      <c r="O33" s="16">
        <f>+(N33/N$28)</f>
        <v>4.5518582291829727E-3</v>
      </c>
      <c r="P33" s="18">
        <v>16533</v>
      </c>
      <c r="Q33" s="16">
        <f>+(P33/P$28)</f>
        <v>7.4246187658328321E-3</v>
      </c>
      <c r="R33" s="18">
        <v>1211</v>
      </c>
      <c r="S33" s="16">
        <f>+(R33/R$28)</f>
        <v>4.9467337668703641E-3</v>
      </c>
      <c r="T33" s="15">
        <v>18616</v>
      </c>
      <c r="U33" s="16">
        <f>+(T33/T$28)</f>
        <v>7.7606407614565958E-3</v>
      </c>
      <c r="V33" s="15">
        <v>1404</v>
      </c>
      <c r="W33" s="16">
        <f>+(V33/V$28)</f>
        <v>5.1120351288567829E-3</v>
      </c>
      <c r="X33" s="15">
        <v>18012</v>
      </c>
      <c r="Y33" s="16">
        <f>+(X33/X$28)</f>
        <v>7.4250140362940222E-3</v>
      </c>
      <c r="Z33" s="15">
        <v>1355</v>
      </c>
      <c r="AA33" s="16">
        <f>+(Z33/Z$28)</f>
        <v>4.8899843737030711E-3</v>
      </c>
      <c r="AB33" s="15">
        <v>18979</v>
      </c>
      <c r="AC33" s="15">
        <v>1431</v>
      </c>
      <c r="AD33" s="16">
        <f>+(AC33/AC$28)</f>
        <v>5.1342769495721433E-3</v>
      </c>
      <c r="AE33" s="15">
        <v>19201</v>
      </c>
      <c r="AF33" s="15">
        <v>1440</v>
      </c>
      <c r="AG33" s="16">
        <f>+(AF33/AF$28)</f>
        <v>5.1736031271556676E-3</v>
      </c>
      <c r="AH33" s="15">
        <v>19130</v>
      </c>
      <c r="AI33" s="15">
        <v>1439</v>
      </c>
      <c r="AJ33" s="16">
        <f>+(AI33/AI$28)</f>
        <v>5.1667803669527123E-3</v>
      </c>
      <c r="AK33" s="15">
        <v>18992</v>
      </c>
      <c r="AL33" s="15">
        <v>1430</v>
      </c>
      <c r="AM33" s="16">
        <f>+(AL33/AL$28)</f>
        <v>5.1346130368902197E-3</v>
      </c>
      <c r="AN33" s="15">
        <v>18748</v>
      </c>
      <c r="AO33" s="15">
        <v>1411</v>
      </c>
      <c r="AP33" s="16">
        <f>+(AO33/AO$28)</f>
        <v>5.0644815097969538E-3</v>
      </c>
      <c r="AQ33" s="15">
        <v>18645</v>
      </c>
      <c r="AR33" s="15">
        <v>1427</v>
      </c>
      <c r="AS33" s="16">
        <f>+(AR33/AR$28)</f>
        <v>5.1188785100368759E-3</v>
      </c>
      <c r="AT33" s="15">
        <f t="shared" si="4"/>
        <v>-19</v>
      </c>
      <c r="AU33" s="20">
        <f t="shared" si="5"/>
        <v>-1.328671328671327E-2</v>
      </c>
      <c r="AV33" s="21">
        <f t="shared" si="6"/>
        <v>-3.1666666666666665</v>
      </c>
      <c r="AW33" s="21">
        <f t="shared" si="7"/>
        <v>-0.10555555555555556</v>
      </c>
      <c r="AX33" s="22">
        <f>+(AR33/AQ33)</f>
        <v>7.6535264145883616E-2</v>
      </c>
    </row>
    <row r="34" spans="1:50" x14ac:dyDescent="0.35">
      <c r="A34" s="25" t="s">
        <v>53</v>
      </c>
      <c r="B34" s="25"/>
      <c r="C34" s="26"/>
      <c r="D34" s="27">
        <f>SUM(D30:D33)</f>
        <v>25817</v>
      </c>
      <c r="E34" s="28">
        <f>+(D34/D$29)</f>
        <v>5.1353476499275061E-3</v>
      </c>
      <c r="F34" s="27">
        <f>SUM(F30:F33)</f>
        <v>2295</v>
      </c>
      <c r="G34" s="28">
        <f>+(F34/F$29)</f>
        <v>3.7423074790707989E-3</v>
      </c>
      <c r="H34" s="27">
        <f>SUM(H30:H33)</f>
        <v>25872</v>
      </c>
      <c r="I34" s="28">
        <f>+(H34/H$29)</f>
        <v>5.1202634544956181E-3</v>
      </c>
      <c r="J34" s="29">
        <f>SUM(J30:J33)</f>
        <v>2306</v>
      </c>
      <c r="K34" s="28">
        <f>+(J34/J$29)</f>
        <v>3.7443696436516211E-3</v>
      </c>
      <c r="L34" s="30">
        <f>SUM(L30:L33)</f>
        <v>29089</v>
      </c>
      <c r="M34" s="28">
        <f>+(L34/L$29)</f>
        <v>5.7578002665424673E-3</v>
      </c>
      <c r="N34" s="30">
        <f>SUM(N30:N33)</f>
        <v>2698</v>
      </c>
      <c r="O34" s="28">
        <f>+(N34/N$29)</f>
        <v>4.3820469259080001E-3</v>
      </c>
      <c r="P34" s="30">
        <f>SUM(P30:P33)</f>
        <v>31242</v>
      </c>
      <c r="Q34" s="28">
        <f>+(P34/P$29)</f>
        <v>6.1473921987818163E-3</v>
      </c>
      <c r="R34" s="30">
        <f>SUM(R30:R33)</f>
        <v>2866</v>
      </c>
      <c r="S34" s="28">
        <f>+(R34/R$29)</f>
        <v>4.6355602137598175E-3</v>
      </c>
      <c r="T34" s="30">
        <f>SUM(T30:T33)</f>
        <v>32300</v>
      </c>
      <c r="U34" s="28">
        <f>+(T34/T$29)</f>
        <v>5.9645917458544702E-3</v>
      </c>
      <c r="V34" s="30">
        <f>SUM(V30:V33)</f>
        <v>2847</v>
      </c>
      <c r="W34" s="28">
        <f>+(V34/V$29)</f>
        <v>4.125847776940467E-3</v>
      </c>
      <c r="X34" s="30">
        <f>SUM(X30:X33)</f>
        <v>31985</v>
      </c>
      <c r="Y34" s="28">
        <f>+(X34/X$29)</f>
        <v>5.8633463585108618E-3</v>
      </c>
      <c r="Z34" s="30">
        <f>SUM(Z30:Z33)</f>
        <v>2908</v>
      </c>
      <c r="AA34" s="28">
        <f>+(Z34/Z$29)</f>
        <v>4.1956427643918626E-3</v>
      </c>
      <c r="AB34" s="30">
        <f>SUM(AB30:AB33)</f>
        <v>30955</v>
      </c>
      <c r="AC34" s="30">
        <f>SUM(AC30:AC33)</f>
        <v>2796</v>
      </c>
      <c r="AD34" s="28">
        <f>+(AC34/AC$29)</f>
        <v>4.0060463217015665E-3</v>
      </c>
      <c r="AE34" s="30">
        <f>SUM(AE30:AE33)</f>
        <v>31244</v>
      </c>
      <c r="AF34" s="30">
        <f>SUM(AF30:AF33)</f>
        <v>2814</v>
      </c>
      <c r="AG34" s="28">
        <f>+(AF34/AF$29)</f>
        <v>4.0363356269014451E-3</v>
      </c>
      <c r="AH34" s="30">
        <f>SUM(AH30:AH33)</f>
        <v>31134</v>
      </c>
      <c r="AI34" s="30">
        <f>SUM(AI30:AI33)</f>
        <v>2810</v>
      </c>
      <c r="AJ34" s="28">
        <f>+(AI34/AI$29)</f>
        <v>4.0278076399340645E-3</v>
      </c>
      <c r="AK34" s="30">
        <f>SUM(AK30:AK33)</f>
        <v>30944</v>
      </c>
      <c r="AL34" s="30">
        <f>SUM(AL30:AL33)</f>
        <v>2798</v>
      </c>
      <c r="AM34" s="28">
        <f>+(AL34/AL$29)</f>
        <v>4.0108484994438136E-3</v>
      </c>
      <c r="AN34" s="30">
        <f>SUM(AN30:AN33)</f>
        <v>30776</v>
      </c>
      <c r="AO34" s="30">
        <f>SUM(AO30:AO33)</f>
        <v>2777</v>
      </c>
      <c r="AP34" s="28">
        <f>+(AO34/AO$29)</f>
        <v>3.9795305672944781E-3</v>
      </c>
      <c r="AQ34" s="30">
        <f>SUM(AQ30:AQ33)</f>
        <v>31177</v>
      </c>
      <c r="AR34" s="30">
        <f>SUM(AR30:AR33)</f>
        <v>2880</v>
      </c>
      <c r="AS34" s="28">
        <f>+(AR34/AR$29)</f>
        <v>4.1227432275353438E-3</v>
      </c>
      <c r="AT34" s="30">
        <f t="shared" si="4"/>
        <v>-21</v>
      </c>
      <c r="AU34" s="34">
        <f t="shared" si="5"/>
        <v>-7.5053609721229542E-3</v>
      </c>
      <c r="AV34" s="35">
        <f t="shared" si="6"/>
        <v>-3.5</v>
      </c>
      <c r="AW34" s="35">
        <f t="shared" si="7"/>
        <v>-0.11666666666666667</v>
      </c>
      <c r="AX34" s="36">
        <f>AR34/AQ34</f>
        <v>9.2375789845078105E-2</v>
      </c>
    </row>
    <row r="35" spans="1:50" x14ac:dyDescent="0.35">
      <c r="A35" s="25" t="s">
        <v>54</v>
      </c>
      <c r="B35" s="25"/>
      <c r="C35" s="26"/>
      <c r="D35" s="27">
        <f>+D29+D34</f>
        <v>5053130</v>
      </c>
      <c r="E35" s="28">
        <f>+(D35/D$29)</f>
        <v>1.0051353476499274</v>
      </c>
      <c r="F35" s="27">
        <f>+F29+F34</f>
        <v>615553</v>
      </c>
      <c r="G35" s="28">
        <f>+(F35/F$29)</f>
        <v>1.0037423074790708</v>
      </c>
      <c r="H35" s="27">
        <f>+H29+H34</f>
        <v>5078737</v>
      </c>
      <c r="I35" s="28">
        <f>+(H35/H$29)</f>
        <v>1.0051202634544956</v>
      </c>
      <c r="J35" s="29">
        <f>+J29+J34</f>
        <v>618164</v>
      </c>
      <c r="K35" s="28">
        <f>+(J35/J$29)</f>
        <v>1.0037443696436517</v>
      </c>
      <c r="L35" s="30">
        <f>+L29+L34</f>
        <v>5081192</v>
      </c>
      <c r="M35" s="28">
        <f>+(L35/L$29)</f>
        <v>1.0057578002665424</v>
      </c>
      <c r="N35" s="30">
        <f>+N29+N34</f>
        <v>618392</v>
      </c>
      <c r="O35" s="28">
        <f>+(N35/N$29)</f>
        <v>1.0043820469259079</v>
      </c>
      <c r="P35" s="30">
        <f>+P29+P34</f>
        <v>5113397</v>
      </c>
      <c r="Q35" s="28">
        <f>+(P35/P$29)</f>
        <v>1.0061473921987818</v>
      </c>
      <c r="R35" s="30">
        <f>+R29+R34</f>
        <v>621130</v>
      </c>
      <c r="S35" s="28">
        <f>+(R35/R$29)</f>
        <v>1.0046355602137598</v>
      </c>
      <c r="T35" s="30">
        <f>+T29+T34</f>
        <v>5447591</v>
      </c>
      <c r="U35" s="28">
        <f>+(T35/T$29)</f>
        <v>1.0059645917458544</v>
      </c>
      <c r="V35" s="30">
        <f>+V29+V34</f>
        <v>692887</v>
      </c>
      <c r="W35" s="28">
        <f>+(V35/V$29)</f>
        <v>1.0041258477769404</v>
      </c>
      <c r="X35" s="30">
        <f>+X29+X34</f>
        <v>5487061</v>
      </c>
      <c r="Y35" s="28">
        <f>+(X35/X$29)</f>
        <v>1.0058633463585109</v>
      </c>
      <c r="Z35" s="30">
        <f>+Z29+Z34</f>
        <v>696008</v>
      </c>
      <c r="AA35" s="28">
        <f>+(Z35/Z$29)</f>
        <v>1.0041956427643919</v>
      </c>
      <c r="AB35" s="30">
        <f>+AB29+AB34</f>
        <v>5546665</v>
      </c>
      <c r="AC35" s="30">
        <f>+AC29+AC34</f>
        <v>700741</v>
      </c>
      <c r="AD35" s="28">
        <f>+(AC35/AC$29)</f>
        <v>1.0040060463217015</v>
      </c>
      <c r="AE35" s="30">
        <f>+AE29+AE34</f>
        <v>5515863</v>
      </c>
      <c r="AF35" s="30">
        <f>+AF29+AF34</f>
        <v>699981</v>
      </c>
      <c r="AG35" s="28">
        <f>+(AF35/AF$29)</f>
        <v>1.0040363356269015</v>
      </c>
      <c r="AH35" s="30">
        <f>+AH29+AH34</f>
        <v>5529201</v>
      </c>
      <c r="AI35" s="30">
        <f>+AI29+AI34</f>
        <v>700460</v>
      </c>
      <c r="AJ35" s="28">
        <f>+(AI35/AI$29)</f>
        <v>1.004027807639934</v>
      </c>
      <c r="AK35" s="30">
        <f>+AK29+AK34</f>
        <v>5528698</v>
      </c>
      <c r="AL35" s="30">
        <f>+AL29+AL34</f>
        <v>700406</v>
      </c>
      <c r="AM35" s="28">
        <f>+(AL35/AL$29)</f>
        <v>1.0040108484994439</v>
      </c>
      <c r="AN35" s="30">
        <f>+AN29+AN34</f>
        <v>5530925</v>
      </c>
      <c r="AO35" s="30">
        <f>+AO29+AO34</f>
        <v>700598</v>
      </c>
      <c r="AP35" s="28">
        <f>+(AO35/AO$29)</f>
        <v>1.0039795305672945</v>
      </c>
      <c r="AQ35" s="30">
        <v>5541076</v>
      </c>
      <c r="AR35" s="30">
        <f>SUM(AR34,AR29)</f>
        <v>701444</v>
      </c>
      <c r="AS35" s="28">
        <f>+(AR35/AR$29)</f>
        <v>1.0041227432275353</v>
      </c>
      <c r="AT35" s="30">
        <f t="shared" si="4"/>
        <v>192</v>
      </c>
      <c r="AU35" s="31">
        <f t="shared" si="5"/>
        <v>2.7412672078774847E-4</v>
      </c>
      <c r="AV35" s="32">
        <f>+AT35/6</f>
        <v>32</v>
      </c>
      <c r="AW35" s="32">
        <f t="shared" si="7"/>
        <v>1.0666666666666667</v>
      </c>
      <c r="AX35" s="33">
        <f>+(AO35/AN35)</f>
        <v>0.12666922802243746</v>
      </c>
    </row>
    <row r="36" spans="1:50" x14ac:dyDescent="0.35">
      <c r="A36" s="37" t="s">
        <v>55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</row>
  </sheetData>
  <mergeCells count="35">
    <mergeCell ref="A25:A28"/>
    <mergeCell ref="A29:C29"/>
    <mergeCell ref="A30:A33"/>
    <mergeCell ref="A34:C34"/>
    <mergeCell ref="A35:C35"/>
    <mergeCell ref="A36:AX36"/>
    <mergeCell ref="A10:A13"/>
    <mergeCell ref="A14:C14"/>
    <mergeCell ref="A15:A18"/>
    <mergeCell ref="A19:C19"/>
    <mergeCell ref="A20:A23"/>
    <mergeCell ref="A24:C24"/>
    <mergeCell ref="AC9:AD9"/>
    <mergeCell ref="AF9:AG9"/>
    <mergeCell ref="AI9:AJ9"/>
    <mergeCell ref="AL9:AM9"/>
    <mergeCell ref="AO9:AP9"/>
    <mergeCell ref="AR9:AS9"/>
    <mergeCell ref="AH8:AJ8"/>
    <mergeCell ref="AK8:AM8"/>
    <mergeCell ref="AN8:AP8"/>
    <mergeCell ref="AQ8:AS8"/>
    <mergeCell ref="AV8:AW8"/>
    <mergeCell ref="AX8:AX9"/>
    <mergeCell ref="AT9:AU9"/>
    <mergeCell ref="A7:AX7"/>
    <mergeCell ref="A8:C8"/>
    <mergeCell ref="D8:G8"/>
    <mergeCell ref="H8:K8"/>
    <mergeCell ref="L8:O8"/>
    <mergeCell ref="P8:S8"/>
    <mergeCell ref="T8:W8"/>
    <mergeCell ref="X8:AA8"/>
    <mergeCell ref="AB8:AD8"/>
    <mergeCell ref="AE8:A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tamaño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CEYPE7</dc:creator>
  <cp:lastModifiedBy>CEYPE7</cp:lastModifiedBy>
  <dcterms:created xsi:type="dcterms:W3CDTF">2023-12-01T19:34:05Z</dcterms:created>
  <dcterms:modified xsi:type="dcterms:W3CDTF">2023-12-01T19:38:16Z</dcterms:modified>
</cp:coreProperties>
</file>